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Dětské hřiště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Dětské hřiště'!$C$88:$K$447</definedName>
    <definedName name="_xlnm.Print_Area" localSheetId="1">'01 - Dětské hřiště'!$C$4:$J$36,'01 - Dětské hřiště'!$C$42:$J$70,'01 - Dětské hřiště'!$C$76:$K$447</definedName>
    <definedName name="_xlnm.Print_Titles" localSheetId="1">'01 - Dětské hřiště'!$88:$88</definedName>
    <definedName name="_xlnm._FilterDatabase" localSheetId="2" hidden="1">'VON - Vedlejší a ostatní ...'!$C$80:$K$103</definedName>
    <definedName name="_xlnm.Print_Area" localSheetId="2">'VON - Vedlejší a ostatní ...'!$C$4:$J$36,'VON - Vedlejší a ostatní ...'!$C$42:$J$62,'VON - Vedlejší a ostatní ...'!$C$68:$K$103</definedName>
    <definedName name="_xlnm.Print_Titles" localSheetId="2">'VON - Vedlejší a ostatní ...'!$80:$80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103"/>
  <c r="BH103"/>
  <c r="BG103"/>
  <c r="BF103"/>
  <c r="T103"/>
  <c r="T102"/>
  <c r="R103"/>
  <c r="R102"/>
  <c r="P103"/>
  <c r="P102"/>
  <c r="BK103"/>
  <c r="BK102"/>
  <c r="J102"/>
  <c r="J103"/>
  <c r="BE103"/>
  <c r="J61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59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3"/>
  <c i="3" r="BH84"/>
  <c r="F33"/>
  <c i="1" r="BC53"/>
  <c i="3" r="BG84"/>
  <c r="F32"/>
  <c i="1" r="BB53"/>
  <c i="3" r="BF84"/>
  <c r="J31"/>
  <c i="1" r="AW53"/>
  <c i="3" r="F31"/>
  <c i="1" r="BA53"/>
  <c i="3" r="T84"/>
  <c r="T83"/>
  <c r="T82"/>
  <c r="T81"/>
  <c r="R84"/>
  <c r="R83"/>
  <c r="R82"/>
  <c r="R81"/>
  <c r="P84"/>
  <c r="P83"/>
  <c r="P82"/>
  <c r="P81"/>
  <c i="1" r="AU53"/>
  <c i="3" r="BK84"/>
  <c r="BK83"/>
  <c r="J83"/>
  <c r="BK82"/>
  <c r="J82"/>
  <c r="BK81"/>
  <c r="J81"/>
  <c r="J56"/>
  <c r="J27"/>
  <c i="1" r="AG53"/>
  <c i="3" r="J84"/>
  <c r="BE84"/>
  <c r="J30"/>
  <c i="1" r="AV53"/>
  <c i="3" r="F30"/>
  <c i="1" r="AZ53"/>
  <c i="3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2"/>
  <c r="AX52"/>
  <c i="2"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T441"/>
  <c r="R442"/>
  <c r="R441"/>
  <c r="P442"/>
  <c r="P441"/>
  <c r="BK442"/>
  <c r="BK441"/>
  <c r="J441"/>
  <c r="J442"/>
  <c r="BE442"/>
  <c r="J69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6"/>
  <c r="BH436"/>
  <c r="BG436"/>
  <c r="BF436"/>
  <c r="T436"/>
  <c r="T435"/>
  <c r="R436"/>
  <c r="R435"/>
  <c r="P436"/>
  <c r="P435"/>
  <c r="BK436"/>
  <c r="BK435"/>
  <c r="J435"/>
  <c r="J436"/>
  <c r="BE436"/>
  <c r="J68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13"/>
  <c r="BH413"/>
  <c r="BG413"/>
  <c r="BF413"/>
  <c r="T413"/>
  <c r="T412"/>
  <c r="R413"/>
  <c r="R412"/>
  <c r="P413"/>
  <c r="P412"/>
  <c r="BK413"/>
  <c r="BK412"/>
  <c r="J412"/>
  <c r="J413"/>
  <c r="BE413"/>
  <c r="J67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393"/>
  <c r="BH393"/>
  <c r="BG393"/>
  <c r="BF393"/>
  <c r="T393"/>
  <c r="T392"/>
  <c r="T391"/>
  <c r="R393"/>
  <c r="R392"/>
  <c r="R391"/>
  <c r="P393"/>
  <c r="P392"/>
  <c r="P391"/>
  <c r="BK393"/>
  <c r="BK392"/>
  <c r="J392"/>
  <c r="BK391"/>
  <c r="J391"/>
  <c r="J393"/>
  <c r="BE393"/>
  <c r="J66"/>
  <c r="J65"/>
  <c r="BI390"/>
  <c r="BH390"/>
  <c r="BG390"/>
  <c r="BF390"/>
  <c r="T390"/>
  <c r="T389"/>
  <c r="R390"/>
  <c r="R389"/>
  <c r="P390"/>
  <c r="P389"/>
  <c r="BK390"/>
  <c r="BK389"/>
  <c r="J389"/>
  <c r="J390"/>
  <c r="BE390"/>
  <c r="J64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70"/>
  <c r="BH370"/>
  <c r="BG370"/>
  <c r="BF370"/>
  <c r="T370"/>
  <c r="T369"/>
  <c r="R370"/>
  <c r="R369"/>
  <c r="P370"/>
  <c r="P369"/>
  <c r="BK370"/>
  <c r="BK369"/>
  <c r="J369"/>
  <c r="J370"/>
  <c r="BE370"/>
  <c r="J63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5"/>
  <c r="BH365"/>
  <c r="BG365"/>
  <c r="BF365"/>
  <c r="T365"/>
  <c r="T364"/>
  <c r="R365"/>
  <c r="R364"/>
  <c r="P365"/>
  <c r="P364"/>
  <c r="BK365"/>
  <c r="BK364"/>
  <c r="J364"/>
  <c r="J365"/>
  <c r="BE365"/>
  <c r="J62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6"/>
  <c r="BH346"/>
  <c r="BG346"/>
  <c r="BF346"/>
  <c r="T346"/>
  <c r="T345"/>
  <c r="R346"/>
  <c r="R345"/>
  <c r="P346"/>
  <c r="P345"/>
  <c r="BK346"/>
  <c r="BK345"/>
  <c r="J345"/>
  <c r="J346"/>
  <c r="BE346"/>
  <c r="J61"/>
  <c r="BI343"/>
  <c r="BH343"/>
  <c r="BG343"/>
  <c r="BF343"/>
  <c r="T343"/>
  <c r="T342"/>
  <c r="R343"/>
  <c r="R342"/>
  <c r="P343"/>
  <c r="P342"/>
  <c r="BK343"/>
  <c r="BK342"/>
  <c r="J342"/>
  <c r="J343"/>
  <c r="BE343"/>
  <c r="J60"/>
  <c r="BI339"/>
  <c r="BH339"/>
  <c r="BG339"/>
  <c r="BF339"/>
  <c r="T339"/>
  <c r="R339"/>
  <c r="P339"/>
  <c r="BK339"/>
  <c r="J339"/>
  <c r="BE339"/>
  <c r="BI282"/>
  <c r="BH282"/>
  <c r="BG282"/>
  <c r="BF282"/>
  <c r="T282"/>
  <c r="R282"/>
  <c r="P282"/>
  <c r="BK282"/>
  <c r="J282"/>
  <c r="BE282"/>
  <c r="BI277"/>
  <c r="BH277"/>
  <c r="BG277"/>
  <c r="BF277"/>
  <c r="T277"/>
  <c r="R277"/>
  <c r="P277"/>
  <c r="BK277"/>
  <c r="J277"/>
  <c r="BE277"/>
  <c r="BI237"/>
  <c r="BH237"/>
  <c r="BG237"/>
  <c r="BF237"/>
  <c r="T237"/>
  <c r="T236"/>
  <c r="R237"/>
  <c r="R236"/>
  <c r="P237"/>
  <c r="P236"/>
  <c r="BK237"/>
  <c r="BK236"/>
  <c r="J236"/>
  <c r="J237"/>
  <c r="BE237"/>
  <c r="J59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04"/>
  <c r="BH204"/>
  <c r="BG204"/>
  <c r="BF204"/>
  <c r="T204"/>
  <c r="R204"/>
  <c r="P204"/>
  <c r="BK204"/>
  <c r="J204"/>
  <c r="BE204"/>
  <c r="BI199"/>
  <c r="BH199"/>
  <c r="BG199"/>
  <c r="BF199"/>
  <c r="T199"/>
  <c r="R199"/>
  <c r="P199"/>
  <c r="BK199"/>
  <c r="J199"/>
  <c r="BE199"/>
  <c r="BI194"/>
  <c r="BH194"/>
  <c r="BG194"/>
  <c r="BF194"/>
  <c r="T194"/>
  <c r="R194"/>
  <c r="P194"/>
  <c r="BK194"/>
  <c r="J194"/>
  <c r="BE194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97"/>
  <c r="BH97"/>
  <c r="BG97"/>
  <c r="BF97"/>
  <c r="T97"/>
  <c r="R97"/>
  <c r="P97"/>
  <c r="BK97"/>
  <c r="J97"/>
  <c r="BE97"/>
  <c r="BI92"/>
  <c r="F34"/>
  <c i="1" r="BD52"/>
  <c i="2" r="BH92"/>
  <c r="F33"/>
  <c i="1" r="BC52"/>
  <c i="2" r="BG92"/>
  <c r="F32"/>
  <c i="1" r="BB52"/>
  <c i="2" r="BF92"/>
  <c r="J31"/>
  <c i="1" r="AW52"/>
  <c i="2" r="F31"/>
  <c i="1" r="BA52"/>
  <c i="2" r="T92"/>
  <c r="T91"/>
  <c r="T90"/>
  <c r="T89"/>
  <c r="R92"/>
  <c r="R91"/>
  <c r="R90"/>
  <c r="R89"/>
  <c r="P92"/>
  <c r="P91"/>
  <c r="P90"/>
  <c r="P89"/>
  <c i="1" r="AU52"/>
  <c i="2" r="BK92"/>
  <c r="BK91"/>
  <c r="J91"/>
  <c r="BK90"/>
  <c r="J90"/>
  <c r="BK89"/>
  <c r="J89"/>
  <c r="J56"/>
  <c r="J27"/>
  <c i="1" r="AG52"/>
  <c i="2" r="J92"/>
  <c r="BE92"/>
  <c r="J30"/>
  <c i="1" r="AV52"/>
  <c i="2" r="F30"/>
  <c i="1" r="AZ52"/>
  <c i="2" r="J58"/>
  <c r="J57"/>
  <c r="F83"/>
  <c r="E81"/>
  <c r="F49"/>
  <c r="E47"/>
  <c r="J36"/>
  <c r="J21"/>
  <c r="E21"/>
  <c r="J85"/>
  <c r="J51"/>
  <c r="J20"/>
  <c r="J18"/>
  <c r="E18"/>
  <c r="F86"/>
  <c r="F52"/>
  <c r="J17"/>
  <c r="J15"/>
  <c r="E15"/>
  <c r="F85"/>
  <c r="F51"/>
  <c r="J14"/>
  <c r="J12"/>
  <c r="J83"/>
  <c r="J49"/>
  <c r="E7"/>
  <c r="E7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<sst xmlns="http://schemas.openxmlformats.org/spreadsheetml/2006/main">
  <si>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</si>
  <si>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</si>
  <si>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</si>
  <si>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</si>
  <si>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</si>
  <si>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</si>
  <si>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</si>
  <si>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{731af316-4cc4-498f-90f0-d6f08cbb0258}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</si>
  <si>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</si>
  <si>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</si>
  <si>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</si>
  <si>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</si>
  <si>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</si>
  <si>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</si>
  <si>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</si>
  <si>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</si>
  <si>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13-2019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</si>
  <si>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</si>
  <si>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</si>
  <si>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Dětské hřiště Velká Láň - Rychnov nad Kněžnou</t>
  </si>
  <si>
    <t>KSO:</t>
  </si>
  <si>
    <t/>
  </si>
  <si>
    <t>CC-CZ:</t>
  </si>
  <si>
    <t>Místo:</t>
  </si>
  <si>
    <t xml:space="preserve"> </t>
  </si>
  <si>
    <t>Datum:</t>
  </si>
  <si>
    <t>3. 7. 2019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</si>
  <si>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</si>
  <si>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</si>
  <si>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</si>
  <si>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</si>
  <si>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</si>
  <si>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</si>
  <si>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</si>
  <si>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</si>
  <si>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</si>
  <si>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</si>
  <si>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</si>
  <si>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</si>
  <si>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</si>
  <si>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</si>
  <si>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</si>
  <si>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</si>
  <si>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</si>
  <si>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</si>
  <si>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</si>
  <si>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</si>
  <si>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</si>
  <si>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</si>
  <si>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</si>
  <si>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</si>
  <si>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</si>
  <si>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</si>
  <si>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</si>
  <si>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</si>
  <si>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</si>
  <si>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</si>
  <si>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</si>
  <si>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</si>
  <si>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</si>
  <si>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</si>
  <si>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</si>
  <si>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</si>
  <si>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</si>
  <si>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</si>
  <si>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</si>
  <si>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</si>
  <si>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</si>
  <si>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</si>
  <si>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</si>
  <si>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</si>
  <si>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</si>
  <si>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</si>
  <si>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</si>
  <si>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</si>
  <si>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</si>
  <si>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Dětské hřiště</t>
  </si>
  <si>
    <t>STA</t>
  </si>
  <si>
    <t>1</t>
  </si>
  <si>
    <t>{83e6d70e-318f-44fa-97df-6d9a81080103}</t>
  </si>
  <si>
    <t>2</t>
  </si>
  <si>
    <t>VON</t>
  </si>
  <si>
    <t>Vedlejší a ostatní náklady</t>
  </si>
  <si>
    <t>{7ef5ae65-8c6f-4ef5-a27a-f53cf608e432}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</si>
  <si>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</si>
  <si>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</si>
  <si>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</si>
  <si>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</si>
  <si>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</si>
  <si>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</si>
  <si>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</si>
  <si>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Dětské hřiště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</si>
  <si>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</si>
  <si>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</si>
  <si>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</si>
  <si>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</si>
  <si>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</si>
  <si>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</si>
  <si>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</si>
  <si>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</si>
  <si>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</si>
  <si>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</si>
  <si>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</si>
  <si>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</si>
  <si>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</si>
  <si>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</si>
  <si>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</si>
  <si>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</si>
  <si>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766 - Konstrukce truhlářské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</si>
  <si>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</si>
  <si>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</si>
  <si>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</si>
  <si>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</si>
  <si>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</si>
  <si>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</si>
  <si>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</si>
  <si>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</si>
  <si>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</si>
  <si>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</si>
  <si>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</si>
  <si>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</si>
  <si>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</si>
  <si>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</si>
  <si>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</si>
  <si>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</si>
  <si>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</si>
  <si>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</si>
  <si>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</si>
  <si>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</si>
  <si>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</si>
  <si>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</si>
  <si>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</si>
  <si>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CS ÚRS 2018 02</t>
  </si>
  <si>
    <t>4</t>
  </si>
  <si>
    <t>334262602</t>
  </si>
  <si>
    <t>VV</t>
  </si>
  <si>
    <t>severní část pozemku</t>
  </si>
  <si>
    <t>0,2*1244,5</t>
  </si>
  <si>
    <t>hlavní část pozemku</t>
  </si>
  <si>
    <t>0,2*4951,6</t>
  </si>
  <si>
    <t>122201101</t>
  </si>
  <si>
    <t>Odkopávky a prokopávky nezapažené s přehozením výkopku na vzdálenost do 3 m nebo s naložením na dopravní prostředek v hornině tř. 3 do 100 m3</t>
  </si>
  <si>
    <t>1230611950</t>
  </si>
  <si>
    <t>pod zpevněnou plochu</t>
  </si>
  <si>
    <t>vstupní kruh</t>
  </si>
  <si>
    <t>0,1*68,0</t>
  </si>
  <si>
    <t>vstupní cesta</t>
  </si>
  <si>
    <t>0,09*13,2</t>
  </si>
  <si>
    <t>V3</t>
  </si>
  <si>
    <t>0,1*(179,9+7,3)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</si>
  <si>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</si>
  <si>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</si>
  <si>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</si>
  <si>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1369503454</t>
  </si>
  <si>
    <t>132201101</t>
  </si>
  <si>
    <t>Hloubení zapažených i nezapažených rýh šířky do 600 mm s urovnáním dna do předepsaného profilu a spádu v hornině tř. 3 do 100 m3</t>
  </si>
  <si>
    <t>-1321837256</t>
  </si>
  <si>
    <t>palisády</t>
  </si>
  <si>
    <t>P1</t>
  </si>
  <si>
    <t>1,2*0,6*7,0</t>
  </si>
  <si>
    <t>P2</t>
  </si>
  <si>
    <t>1,2*0,6*8,2</t>
  </si>
  <si>
    <t>P3</t>
  </si>
  <si>
    <t>1,2*0,6*9,5</t>
  </si>
  <si>
    <t>P4</t>
  </si>
  <si>
    <t>1,2*0,6*9,7</t>
  </si>
  <si>
    <t>P5</t>
  </si>
  <si>
    <t>1,2*0,6*6,7</t>
  </si>
  <si>
    <t>P6</t>
  </si>
  <si>
    <t>1,2*0,6*7,7</t>
  </si>
  <si>
    <t>MENZA</t>
  </si>
  <si>
    <t>1,2*0,6*19,5</t>
  </si>
  <si>
    <t>pasy pod skluzavku</t>
  </si>
  <si>
    <t>2*1,5*0,6*1,0</t>
  </si>
  <si>
    <t>5</t>
  </si>
  <si>
    <t>132201109</t>
  </si>
  <si>
    <t>Hloubení zapažených i nezapažených rýh šířky do 600 mm s urovnáním dna do předepsaného profilu a spádu v hornině tř. 3 Příplatek k cenám za lepivost horniny tř. 3</t>
  </si>
  <si>
    <t>1809477260</t>
  </si>
  <si>
    <t>6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</si>
  <si>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</si>
  <si>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</si>
  <si>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-2128658026</t>
  </si>
  <si>
    <t>rýhy palisád</t>
  </si>
  <si>
    <t>49,176</t>
  </si>
  <si>
    <t xml:space="preserve">odkop </t>
  </si>
  <si>
    <t>26,708</t>
  </si>
  <si>
    <t>prvky V1 - V8 vč. ornice</t>
  </si>
  <si>
    <t>342,54+175,46+1083,07+259,67+107,87+70,14+48,68+79,93</t>
  </si>
  <si>
    <t>ornice pro rozprostření na ploše</t>
  </si>
  <si>
    <t>0,2*317,0</t>
  </si>
  <si>
    <t>0,2*3894,9</t>
  </si>
  <si>
    <t>7</t>
  </si>
  <si>
    <t>167101102</t>
  </si>
  <si>
    <t>Nakládání, skládání a překládání neulehlého výkopku nebo sypaniny nakládání, množství přes 100 m3, z hornin tř. 1 až 4</t>
  </si>
  <si>
    <t>1104424824</t>
  </si>
  <si>
    <t>zemina do prvků</t>
  </si>
  <si>
    <t>2167,36</t>
  </si>
  <si>
    <t>63,4+778,98</t>
  </si>
  <si>
    <t>8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</si>
  <si>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</si>
  <si>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</si>
  <si>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1386248797</t>
  </si>
  <si>
    <t>ornice</t>
  </si>
  <si>
    <t>-2463,068*0,2</t>
  </si>
  <si>
    <t>9</t>
  </si>
  <si>
    <t>171201101</t>
  </si>
  <si>
    <t>Uložení sypaniny do násypů s rozprostřením sypaniny ve vrstvách a s hrubým urovnáním nezhutněných z jakýchkoliv hornin</t>
  </si>
  <si>
    <t>-1778966400</t>
  </si>
  <si>
    <t>10</t>
  </si>
  <si>
    <t>174101101</t>
  </si>
  <si>
    <t>Zásyp sypaninou z jakékoliv horniny s uložením výkopku ve vrstvách se zhutněním jam, šachet, rýh nebo kolem objektů v těchto vykopávkách</t>
  </si>
  <si>
    <t>-455432316</t>
  </si>
  <si>
    <t>2*0,175*1,2*6,6+2*0,6*0,2*1,2</t>
  </si>
  <si>
    <t>0,2*7,5</t>
  </si>
  <si>
    <t>2*0,175*1,2*7,8+2*0,6*0,2*1,2</t>
  </si>
  <si>
    <t>0,2*9,7</t>
  </si>
  <si>
    <t>2*0,175*1,2*9,1+2*0,6*0,2*1,2</t>
  </si>
  <si>
    <t>0,2*11,5</t>
  </si>
  <si>
    <t>2*0,175*1,2*9,3+2*0,6*0,2*1,2</t>
  </si>
  <si>
    <t>0,2*10,4</t>
  </si>
  <si>
    <t>2*0,175*1,2*6,3+2*0,6*0,2*1,2</t>
  </si>
  <si>
    <t>0,2*7,2</t>
  </si>
  <si>
    <t>2*0,175*1,2*7,3+2*0,6*0,2*1,2</t>
  </si>
  <si>
    <t>0,2*8,3</t>
  </si>
  <si>
    <t>2*0,175*1,2*17,0+8*0,6*0,2*1,2</t>
  </si>
  <si>
    <t>11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</si>
  <si>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</si>
  <si>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</si>
  <si>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-988365242</t>
  </si>
  <si>
    <t>průlezné potrubí</t>
  </si>
  <si>
    <t>2*0,2*0,6*(10,5+9,0+10,5+10,0+8,0)</t>
  </si>
  <si>
    <t>1,0*0,2*(10,5+9,0+10,5+10,0+8,0)</t>
  </si>
  <si>
    <t>12</t>
  </si>
  <si>
    <t>M</t>
  </si>
  <si>
    <t>58331340</t>
  </si>
  <si>
    <t>kamenivo těžené drobné prané frakce 0-4</t>
  </si>
  <si>
    <t>t</t>
  </si>
  <si>
    <t>-2097327567</t>
  </si>
  <si>
    <t>21,12*1,85</t>
  </si>
  <si>
    <t>13</t>
  </si>
  <si>
    <t>181301103</t>
  </si>
  <si>
    <t>Rozprostření a urovnání ornice v rovině nebo ve svahu sklonu do 1:5 při souvislé ploše do 500 m2, tl. vrstvy přes 150 do 200 mm</t>
  </si>
  <si>
    <t>m2</t>
  </si>
  <si>
    <t>-1189345713</t>
  </si>
  <si>
    <t>vodorovná plocha prvků</t>
  </si>
  <si>
    <t>V1</t>
  </si>
  <si>
    <t>57,2</t>
  </si>
  <si>
    <t>V2</t>
  </si>
  <si>
    <t>29,3</t>
  </si>
  <si>
    <t>110,7</t>
  </si>
  <si>
    <t>V4</t>
  </si>
  <si>
    <t>29,3+37,8+38,9</t>
  </si>
  <si>
    <t>V5</t>
  </si>
  <si>
    <t>4,9</t>
  </si>
  <si>
    <t>V6</t>
  </si>
  <si>
    <t>3,2</t>
  </si>
  <si>
    <t>V7</t>
  </si>
  <si>
    <t>2,9</t>
  </si>
  <si>
    <t>V8</t>
  </si>
  <si>
    <t>2,8</t>
  </si>
  <si>
    <t>14</t>
  </si>
  <si>
    <t>181301113</t>
  </si>
  <si>
    <t>Rozprostření a urovnání ornice v rovině nebo ve svahu sklonu do 1:5 při souvislé ploše přes 500 m2, tl. vrstvy přes 150 do 200 mm</t>
  </si>
  <si>
    <t>1491708433</t>
  </si>
  <si>
    <t>1244,5</t>
  </si>
  <si>
    <t>hlavní část pozemku mimo zemních prvků</t>
  </si>
  <si>
    <t>2650,4</t>
  </si>
  <si>
    <t>181951101</t>
  </si>
  <si>
    <t>Úprava pláně vyrovnáním výškových rozdílů v hornině tř. 1 až 4 bez zhutnění</t>
  </si>
  <si>
    <t>2088642323</t>
  </si>
  <si>
    <t>4951,6</t>
  </si>
  <si>
    <t>16</t>
  </si>
  <si>
    <t>182201101</t>
  </si>
  <si>
    <t>Svahování trvalých svahů do projektovaných profilů s potřebným přemístěním výkopku při svahování násypů v jakékoliv hornině</t>
  </si>
  <si>
    <t>-274838950</t>
  </si>
  <si>
    <t>plocha boků prvků</t>
  </si>
  <si>
    <t>276,5*3,1</t>
  </si>
  <si>
    <t>78,25*3,1</t>
  </si>
  <si>
    <t>48,2*5,4</t>
  </si>
  <si>
    <t>31,4*4,1</t>
  </si>
  <si>
    <t>16,9*4,1</t>
  </si>
  <si>
    <t>23,7*3,7</t>
  </si>
  <si>
    <t>32,2*3,3</t>
  </si>
  <si>
    <t>20,0*4,1</t>
  </si>
  <si>
    <t>4,0*4,1</t>
  </si>
  <si>
    <t>4,5*4,1</t>
  </si>
  <si>
    <t>2,0*4,1</t>
  </si>
  <si>
    <t>58,6*1,8</t>
  </si>
  <si>
    <t>44,25*1,8</t>
  </si>
  <si>
    <t>26,55*2,9</t>
  </si>
  <si>
    <t>20,8*4,95</t>
  </si>
  <si>
    <t>17,25*3,75</t>
  </si>
  <si>
    <t>17,85*3,6</t>
  </si>
  <si>
    <t>18,4*5,0</t>
  </si>
  <si>
    <t>17</t>
  </si>
  <si>
    <t>182301123</t>
  </si>
  <si>
    <t>Rozprostření a urovnání ornice ve svahu sklonu přes 1:5 při souvislé ploše do 500 m2, tl. vrstvy přes 150 do 200 mm</t>
  </si>
  <si>
    <t>1659726067</t>
  </si>
  <si>
    <t>18</t>
  </si>
  <si>
    <t>451572111</t>
  </si>
  <si>
    <t>Lože pod potrubí, stoky a drobné objekty v otevřeném výkopu z kameniva drobného těženého 0 až 4 mm</t>
  </si>
  <si>
    <t>1699697550</t>
  </si>
  <si>
    <t>0,15*1,0*(10,5+9,0+10,5+10,0+8,0)</t>
  </si>
  <si>
    <t>Zakládání</t>
  </si>
  <si>
    <t>19</t>
  </si>
  <si>
    <t>215901101</t>
  </si>
  <si>
    <t>Zhutnění podloží pod násypy z rostlé horniny tř. 1 až 4 z hornin soudružných do 92 % PS a nesoudržných sypkých relativní ulehlosti I(d) do 0,8</t>
  </si>
  <si>
    <t>1542410748</t>
  </si>
  <si>
    <t>dno rýhy palisád</t>
  </si>
  <si>
    <t>0,6*(7,0+8,2+9,5+9,7+6,7+7,7)</t>
  </si>
  <si>
    <t>dno palisád MENZY</t>
  </si>
  <si>
    <t>0,6*17,0</t>
  </si>
  <si>
    <t>68,0</t>
  </si>
  <si>
    <t>13,2</t>
  </si>
  <si>
    <t>179,9+7,3</t>
  </si>
  <si>
    <t>2*1,5*0,6</t>
  </si>
  <si>
    <t>M06</t>
  </si>
  <si>
    <t>2,5*4,1</t>
  </si>
  <si>
    <t>M07</t>
  </si>
  <si>
    <t>M08</t>
  </si>
  <si>
    <t>2,0*3,6</t>
  </si>
  <si>
    <t>M09</t>
  </si>
  <si>
    <t>2,0*3,0</t>
  </si>
  <si>
    <t>M10</t>
  </si>
  <si>
    <t>1,6*5,1</t>
  </si>
  <si>
    <t>M11</t>
  </si>
  <si>
    <t>1,6*4,8</t>
  </si>
  <si>
    <t>M12</t>
  </si>
  <si>
    <t>1,6*5,6</t>
  </si>
  <si>
    <t>M13</t>
  </si>
  <si>
    <t>1,6*4,4</t>
  </si>
  <si>
    <t>M14</t>
  </si>
  <si>
    <t>1,6*3,9</t>
  </si>
  <si>
    <t>M15</t>
  </si>
  <si>
    <t>1,6*3,3</t>
  </si>
  <si>
    <t>M16</t>
  </si>
  <si>
    <t>1,6*3,6</t>
  </si>
  <si>
    <t>M17</t>
  </si>
  <si>
    <t>schodiště z klád</t>
  </si>
  <si>
    <t>3,0*4,8</t>
  </si>
  <si>
    <t>20</t>
  </si>
  <si>
    <t>271532212</t>
  </si>
  <si>
    <t>Podsyp pod základové konstrukce se zhutněním a urovnáním povrchu z kameniva hrubého, frakce 16 - 32 mm</t>
  </si>
  <si>
    <t>702392182</t>
  </si>
  <si>
    <t>0,2*0,6*(7,0+8,2+9,5+9,7+6,7+7,7)</t>
  </si>
  <si>
    <t>0,2*0,6*17,0</t>
  </si>
  <si>
    <t>271532213</t>
  </si>
  <si>
    <t>Podsyp pod základové konstrukce se zhutněním a urovnáním povrchu z kameniva hrubého, frakce 8 - 16 mm</t>
  </si>
  <si>
    <t>-1528627964</t>
  </si>
  <si>
    <t>pod špalkové stupně</t>
  </si>
  <si>
    <t>0,2*2,5*4,1</t>
  </si>
  <si>
    <t>0,2*2,0*4,1</t>
  </si>
  <si>
    <t>0,2*2,0*3,6</t>
  </si>
  <si>
    <t>0,2*2,0*3,0</t>
  </si>
  <si>
    <t>0,2*1,6*5,1</t>
  </si>
  <si>
    <t>0,2*1,6*4,8</t>
  </si>
  <si>
    <t>0,2*1,6*5,6</t>
  </si>
  <si>
    <t>0,2*1,6*4,4</t>
  </si>
  <si>
    <t>0,2*1,6*3,9</t>
  </si>
  <si>
    <t>0,2*1,6*3,3</t>
  </si>
  <si>
    <t>0,2*1,6*3,6</t>
  </si>
  <si>
    <t>okolo a mezi stupni</t>
  </si>
  <si>
    <t>0,3*(2*0,5*4,1)+0,3*(1,5*4,1/2)</t>
  </si>
  <si>
    <t>0,3*(2*0,5*4,1)+0,3*(1,0*4,1/2)</t>
  </si>
  <si>
    <t>0,3*(2*0,5*3,6)+0,3*(1,0*3,6/2)</t>
  </si>
  <si>
    <t>0,3*(2*0,5*3,0)+0,3*(1,0*3,0/2)</t>
  </si>
  <si>
    <t>0,3*(2*0,5*5,1)+0,3*(0,6*5,1/2)</t>
  </si>
  <si>
    <t>0,3*(2*0,5*4,8)+0,3*(0,6*4,8/2)</t>
  </si>
  <si>
    <t>0,3*(2*0,5*5,6)+0,3*(0,6*5,6/2)</t>
  </si>
  <si>
    <t>0,3*(2*0,5*4,4)+0,3*(0,6*4,4/2)</t>
  </si>
  <si>
    <t>0,3*(2*0,5*3,9)+0,3*(0,6*3,9/2)</t>
  </si>
  <si>
    <t>0,3*(2*0,5*3,3)+0,3*(0,6*3,3/2)</t>
  </si>
  <si>
    <t>0,3*(2*0,5*3,6)+0,3*(0,6*3,6/2)</t>
  </si>
  <si>
    <t>pod schodiště z klád</t>
  </si>
  <si>
    <t>0,2*3,0*4,8</t>
  </si>
  <si>
    <t>okolo schodiště z klád</t>
  </si>
  <si>
    <t>2*0,3*0,5*4,8</t>
  </si>
  <si>
    <t>doskočiště</t>
  </si>
  <si>
    <t>0,3*7,3</t>
  </si>
  <si>
    <t>22</t>
  </si>
  <si>
    <t>274313611</t>
  </si>
  <si>
    <t>Základy z betonu prostého pasy betonu kamenem neprokládaného tř. C 16/20</t>
  </si>
  <si>
    <t>1911270360</t>
  </si>
  <si>
    <t>2*1,5*0,6*0,1</t>
  </si>
  <si>
    <t>Svislé a kompletní konstrukce</t>
  </si>
  <si>
    <t>23</t>
  </si>
  <si>
    <t>279113155</t>
  </si>
  <si>
    <t>Základové zdi z tvárnic ztraceného bednění včetně výplně z betonu bez zvláštních nároků na vliv prostředí třídy C 25/30, tloušťky zdiva přes 300 do 400 mm</t>
  </si>
  <si>
    <t>-1095046523</t>
  </si>
  <si>
    <t>2*1,5*1,0</t>
  </si>
  <si>
    <t>Komunikace pozemní</t>
  </si>
  <si>
    <t>24</t>
  </si>
  <si>
    <t>564211111</t>
  </si>
  <si>
    <t>Podklad nebo podsyp ze štěrkopísku ŠP s rozprostřením, vlhčením a zhutněním, po zhutnění tl. 50 mm</t>
  </si>
  <si>
    <t>-1944398176</t>
  </si>
  <si>
    <t>25</t>
  </si>
  <si>
    <t>58337368</t>
  </si>
  <si>
    <t>štěrkopísek frakce netříděná zásyp</t>
  </si>
  <si>
    <t>-1507864512</t>
  </si>
  <si>
    <t>247,9*0,05*1,85</t>
  </si>
  <si>
    <t>26</t>
  </si>
  <si>
    <t>564731111</t>
  </si>
  <si>
    <t>Podklad nebo kryt z kameniva hrubého drceného vel. 32-63 mm s rozprostřením a zhutněním, po zhutnění tl. 100 mm</t>
  </si>
  <si>
    <t>-884238052</t>
  </si>
  <si>
    <t>27</t>
  </si>
  <si>
    <t>564851111</t>
  </si>
  <si>
    <t>Podklad ze štěrkodrti ŠD s rozprostřením a zhutněním, po zhutnění tl. 150 mm</t>
  </si>
  <si>
    <t>236492011</t>
  </si>
  <si>
    <t>mlatový chodník</t>
  </si>
  <si>
    <t>akropole+hradiště</t>
  </si>
  <si>
    <t>179,9</t>
  </si>
  <si>
    <t>28</t>
  </si>
  <si>
    <t>564861111</t>
  </si>
  <si>
    <t>Podklad ze štěrkodrti ŠD s rozprostřením a zhutněním, po zhutnění tl. 200 mm</t>
  </si>
  <si>
    <t>863272835</t>
  </si>
  <si>
    <t>chodník</t>
  </si>
  <si>
    <t>29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</si>
  <si>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</si>
  <si>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</si>
  <si>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-485612333</t>
  </si>
  <si>
    <t>30</t>
  </si>
  <si>
    <t>59245018</t>
  </si>
  <si>
    <t>dlažba skladebná betonová 20x10x6 cm přírodní</t>
  </si>
  <si>
    <t>1749304360</t>
  </si>
  <si>
    <t>13,2*1,1</t>
  </si>
  <si>
    <t>Trubní vedení</t>
  </si>
  <si>
    <t>31</t>
  </si>
  <si>
    <t>871440410</t>
  </si>
  <si>
    <t>Montáž kanalizačního potrubí z plastů z polypropylenu PP korugovaného SN 10 DN 600</t>
  </si>
  <si>
    <t>m</t>
  </si>
  <si>
    <t>347253932</t>
  </si>
  <si>
    <t>10,5+9,0+10,5+10,0+8,0</t>
  </si>
  <si>
    <t>32</t>
  </si>
  <si>
    <t>28617049</t>
  </si>
  <si>
    <t>trubka kanalizační PP korugovaná DN 600x6000 mm SN 10</t>
  </si>
  <si>
    <t>-287867111</t>
  </si>
  <si>
    <t>33</t>
  </si>
  <si>
    <t>800 1000 001</t>
  </si>
  <si>
    <t>Seříznutí konce průlezného potrubí</t>
  </si>
  <si>
    <t>kus</t>
  </si>
  <si>
    <t>-46096281</t>
  </si>
  <si>
    <t>Ostatní konstrukce a práce, bourání</t>
  </si>
  <si>
    <t>34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</si>
  <si>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</si>
  <si>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</si>
  <si>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376116962</t>
  </si>
  <si>
    <t>6,5+6,6+2,0</t>
  </si>
  <si>
    <t>35</t>
  </si>
  <si>
    <t>592174090</t>
  </si>
  <si>
    <t>obrubník betonový chodníkový vibrolisovaný 100x8x25 cm</t>
  </si>
  <si>
    <t>CS ÚRS 2016 02</t>
  </si>
  <si>
    <t>538270489</t>
  </si>
  <si>
    <t>15,1*1,1</t>
  </si>
  <si>
    <t>0,39</t>
  </si>
  <si>
    <t>36</t>
  </si>
  <si>
    <t>916371214R</t>
  </si>
  <si>
    <t>Osazení skrytého flexibilního zahradního obrubníku ocelového zarytím včetně začištění</t>
  </si>
  <si>
    <t>1145215379</t>
  </si>
  <si>
    <t>akropole</t>
  </si>
  <si>
    <t>18,9</t>
  </si>
  <si>
    <t>hradiště</t>
  </si>
  <si>
    <t>22,1+11,9</t>
  </si>
  <si>
    <t>dopadiště</t>
  </si>
  <si>
    <t>6,1</t>
  </si>
  <si>
    <t>37</t>
  </si>
  <si>
    <t>900 1000 001</t>
  </si>
  <si>
    <t>galvanicky pokovený plechový záhonový obrubník, v. 140 mm, tl. 0,7 mm</t>
  </si>
  <si>
    <t>1170895173</t>
  </si>
  <si>
    <t>88,3*1,1</t>
  </si>
  <si>
    <t>38</t>
  </si>
  <si>
    <t>916991121</t>
  </si>
  <si>
    <t>Lože pod obrubníky, krajníky nebo obruby z dlažebních kostek z betonu prostého tř. C 16/20</t>
  </si>
  <si>
    <t>1322625169</t>
  </si>
  <si>
    <t>15,1*0,3*0,2</t>
  </si>
  <si>
    <t>39</t>
  </si>
  <si>
    <t>936009122</t>
  </si>
  <si>
    <t>Bezpečnostní dopadová plocha na dětském hřišti tloušťky 40 cm z písku</t>
  </si>
  <si>
    <t>-1483476729</t>
  </si>
  <si>
    <t>998</t>
  </si>
  <si>
    <t>Přesun hmot</t>
  </si>
  <si>
    <t>40</t>
  </si>
  <si>
    <t>998231311</t>
  </si>
  <si>
    <t>Přesun hmot pro sadovnické a krajinářské úpravy - strojně dopravní vzdálenost do 5000 m</t>
  </si>
  <si>
    <t>1071310336</t>
  </si>
  <si>
    <t>PSV</t>
  </si>
  <si>
    <t>Práce a dodávky PSV</t>
  </si>
  <si>
    <t>711</t>
  </si>
  <si>
    <t>Izolace proti vodě, vlhkosti a plynům</t>
  </si>
  <si>
    <t>41</t>
  </si>
  <si>
    <t>711491273</t>
  </si>
  <si>
    <t>Provedení izolace proti povrchové a podpovrchové tlakové vodě ostatní na ploše svislé S z nopové fólie</t>
  </si>
  <si>
    <t>-1426306318</t>
  </si>
  <si>
    <t>16,8+9,2+2*0,2*1,2</t>
  </si>
  <si>
    <t>20,6+10,9+2*0,2*1,2</t>
  </si>
  <si>
    <t>24,2+12,7+2*0,2*1,2</t>
  </si>
  <si>
    <t>23,4+13,0+2*0,2*1,2</t>
  </si>
  <si>
    <t>16,0+8,8+2*0,2*1,2</t>
  </si>
  <si>
    <t>18,5+10,2+2*0,2*1,2</t>
  </si>
  <si>
    <t>2*1,2*19,5</t>
  </si>
  <si>
    <t>42</t>
  </si>
  <si>
    <t>28323000</t>
  </si>
  <si>
    <t>deska drenážní nopová v 50mm tl 1,6mm</t>
  </si>
  <si>
    <t>890772594</t>
  </si>
  <si>
    <t>233,98*1,15</t>
  </si>
  <si>
    <t>43</t>
  </si>
  <si>
    <t>998711101</t>
  </si>
  <si>
    <t>Přesun hmot pro izolace proti vodě, vlhkosti a plynům stanovený z hmotnosti přesunovaného materiálu vodorovná dopravní vzdálenost do 50 m v objektech výšky do 6 m</t>
  </si>
  <si>
    <t>895448360</t>
  </si>
  <si>
    <t>762</t>
  </si>
  <si>
    <t>Konstrukce tesařské</t>
  </si>
  <si>
    <t>44</t>
  </si>
  <si>
    <t>762113110</t>
  </si>
  <si>
    <t>Montáž konstrukce stěn a příček na hladko (bez zářezů) z kulatiny a půlené kulatiny, průřezové plochy do 120 cm2</t>
  </si>
  <si>
    <t>1122785291</t>
  </si>
  <si>
    <t>20*1,85+5*3,0+14*1,85</t>
  </si>
  <si>
    <t>26*2,25+5*3,0+15*2,6</t>
  </si>
  <si>
    <t>22*2,775+5*3,35+26*2,425</t>
  </si>
  <si>
    <t>23*2,425+5*3,35+26*2,425</t>
  </si>
  <si>
    <t>18*1,75+5*2,0+15*1,75</t>
  </si>
  <si>
    <t>15*1,75+5*2,0+23*1,75</t>
  </si>
  <si>
    <t>98*3,0</t>
  </si>
  <si>
    <t>45</t>
  </si>
  <si>
    <t>762 1000 001</t>
  </si>
  <si>
    <t>kulatina prům. 150-200 mm, akát, bez povrchové úpravy</t>
  </si>
  <si>
    <t>157998052</t>
  </si>
  <si>
    <t>905,075*1,1</t>
  </si>
  <si>
    <t>46</t>
  </si>
  <si>
    <t>762195000</t>
  </si>
  <si>
    <t>Spojovací prostředky stěn a příček hřebíky, svory, fixační prkna</t>
  </si>
  <si>
    <t>-1248075249</t>
  </si>
  <si>
    <t>3,14*0,0875*0,0875*905,075</t>
  </si>
  <si>
    <t>47</t>
  </si>
  <si>
    <t>762 1000 002</t>
  </si>
  <si>
    <t>D + M iglů ze zapletených vrb, prům. 4 200 mm, v. 2 000 mm, kompletní provedení</t>
  </si>
  <si>
    <t>soubor</t>
  </si>
  <si>
    <t>2000154332</t>
  </si>
  <si>
    <t>48</t>
  </si>
  <si>
    <t>998762101</t>
  </si>
  <si>
    <t>Přesun hmot pro konstrukce tesařské stanovený z hmotnosti přesunovaného materiálu vodorovná dopravní vzdálenost do 50 m v objektech výšky do 6 m</t>
  </si>
  <si>
    <t>-1533175130</t>
  </si>
  <si>
    <t>766</t>
  </si>
  <si>
    <t>Konstrukce truhlářské</t>
  </si>
  <si>
    <t>49</t>
  </si>
  <si>
    <t>766 1000 001</t>
  </si>
  <si>
    <t>D + M špalkový stupeň, dub, prům. 250-400 mm, dl. 600mm, odkorněno, bez povrchové úpravy</t>
  </si>
  <si>
    <t>-518111139</t>
  </si>
  <si>
    <t>28+24+16+16+17+17+17+17+17+17+17+17</t>
  </si>
  <si>
    <t>50</t>
  </si>
  <si>
    <t>766 1000 002</t>
  </si>
  <si>
    <t xml:space="preserve">D + M dřevěné lávky z akátových klád, vč. čtyř kusů příčných kotevních trámů, dřevěné zábradlí s výplní z lanové sítě, dl. 3 000 mm, š. 700 mm, bez povrchové úpravy, kompletní provedení </t>
  </si>
  <si>
    <t>376168377</t>
  </si>
  <si>
    <t>51</t>
  </si>
  <si>
    <t>766 1000 003</t>
  </si>
  <si>
    <t>D + M schodišťový stupeň z klád, akát, prům. 300, dl. 2 000 mm, vč. kotvení, odkorněno, bez povrchové úpravy</t>
  </si>
  <si>
    <t>-1165535818</t>
  </si>
  <si>
    <t>52</t>
  </si>
  <si>
    <t>998766101</t>
  </si>
  <si>
    <t>Přesun hmot pro konstrukce truhlářské stanovený z hmotnosti přesunovaného materiálu vodorovná dopravní vzdálenost do 50 m v objektech výšky do 6 m</t>
  </si>
  <si>
    <t>1307257085</t>
  </si>
  <si>
    <t>767</t>
  </si>
  <si>
    <t>Konstrukce zámečnické</t>
  </si>
  <si>
    <t>53</t>
  </si>
  <si>
    <t>767 1000 001</t>
  </si>
  <si>
    <t>D + M koše na odpadky, vč. kotvení do země, kompletní provedení</t>
  </si>
  <si>
    <t>1022365322</t>
  </si>
  <si>
    <t>54</t>
  </si>
  <si>
    <t>767 1000 002</t>
  </si>
  <si>
    <t>D + M parkové lavičky, dl. 3,0 m, akát, hranol 300/300, bez povrchové úpravy, vč. kotvení do země, kompletní provedení</t>
  </si>
  <si>
    <t>621726564</t>
  </si>
  <si>
    <t>55</t>
  </si>
  <si>
    <t>767 1000 003</t>
  </si>
  <si>
    <t>D + M parkové lavičky, dl. 5,0 m, akát, hranol 300/300, bez povrchové úpravy, vč. kotvení do země, kompletní provedení</t>
  </si>
  <si>
    <t>125458957</t>
  </si>
  <si>
    <t>56</t>
  </si>
  <si>
    <t>767 1000 004</t>
  </si>
  <si>
    <t>D + M parkové lavičky, dl. 5,2 m, akát, hranol 300/300, bez povrchové úpravy, vč. kotvení do země, kompletní provedení</t>
  </si>
  <si>
    <t>-500650883</t>
  </si>
  <si>
    <t>57</t>
  </si>
  <si>
    <t>767 1000 005</t>
  </si>
  <si>
    <t>D + M terénní nerez skluzavka, dl. 6 000 mm, vč. kotvení</t>
  </si>
  <si>
    <t>1941181134</t>
  </si>
  <si>
    <t>58</t>
  </si>
  <si>
    <t>998767101</t>
  </si>
  <si>
    <t>Přesun hmot pro zámečnické konstrukce stanovený z hmotnosti přesunovaného materiálu vodorovná dopravní vzdálenost do 50 m v objektech výšky do 6 m</t>
  </si>
  <si>
    <t>2109955593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</si>
  <si>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</si>
  <si>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</si>
  <si>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</si>
  <si>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</si>
  <si>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</si>
  <si>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</si>
  <si>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</si>
  <si>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</si>
  <si>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</si>
  <si>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</si>
  <si>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</si>
  <si>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</si>
  <si>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</si>
  <si>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389186620</t>
  </si>
  <si>
    <t>012203000</t>
  </si>
  <si>
    <t>Geodetické práce při provádění stavby</t>
  </si>
  <si>
    <t>806914347</t>
  </si>
  <si>
    <t>012303000</t>
  </si>
  <si>
    <t>Geodetické práce po výstavbě</t>
  </si>
  <si>
    <t>342819229</t>
  </si>
  <si>
    <t>013254000</t>
  </si>
  <si>
    <t>Dokumentace skutečného provedení stavby</t>
  </si>
  <si>
    <t>-134651457</t>
  </si>
  <si>
    <t>VRN3</t>
  </si>
  <si>
    <t>Zařízení staveniště</t>
  </si>
  <si>
    <t>030001000</t>
  </si>
  <si>
    <t>-696787647</t>
  </si>
  <si>
    <t>032002000</t>
  </si>
  <si>
    <t>Vybavení staveniště</t>
  </si>
  <si>
    <t>1974415901</t>
  </si>
  <si>
    <t>032103000</t>
  </si>
  <si>
    <t>Náklady na stavební buňky</t>
  </si>
  <si>
    <t>-1407263367</t>
  </si>
  <si>
    <t>032403000</t>
  </si>
  <si>
    <t>Provizorní komunikace</t>
  </si>
  <si>
    <t>-824388476</t>
  </si>
  <si>
    <t>033002000</t>
  </si>
  <si>
    <t>Připojení staveniště na inženýrské sítě</t>
  </si>
  <si>
    <t>-982258518</t>
  </si>
  <si>
    <t>033203000</t>
  </si>
  <si>
    <t>Energie pro zařízení staveniště</t>
  </si>
  <si>
    <t>249955078</t>
  </si>
  <si>
    <t>034002000</t>
  </si>
  <si>
    <t>Zabezpečení staveniště</t>
  </si>
  <si>
    <t>1091939521</t>
  </si>
  <si>
    <t>039002000</t>
  </si>
  <si>
    <t>Zrušení zařízení staveniště</t>
  </si>
  <si>
    <t>-585616170</t>
  </si>
  <si>
    <t>039103000</t>
  </si>
  <si>
    <t>Rozebrání, bourání a odvoz zařízení staveniště</t>
  </si>
  <si>
    <t>415346712</t>
  </si>
  <si>
    <t>039203000</t>
  </si>
  <si>
    <t>Úprava terénu po zrušení zařízení staveniště</t>
  </si>
  <si>
    <t>241559580</t>
  </si>
  <si>
    <t>VRN4</t>
  </si>
  <si>
    <t>Inženýrská činnost</t>
  </si>
  <si>
    <t>041103000</t>
  </si>
  <si>
    <t>Autorský dozor projektanta</t>
  </si>
  <si>
    <t>1940548489</t>
  </si>
  <si>
    <t>043002000</t>
  </si>
  <si>
    <t>Zkoušky a ostatní měření</t>
  </si>
  <si>
    <t>474100690</t>
  </si>
  <si>
    <t>VRN6</t>
  </si>
  <si>
    <t>Územní vlivy</t>
  </si>
  <si>
    <t>065002000</t>
  </si>
  <si>
    <t>Mimostaveništní doprava materiálů</t>
  </si>
  <si>
    <t>-169620268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</si>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</sst>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29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31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29</v>
      </c>
      <c r="AL14" s="27"/>
      <c r="AM14" s="27"/>
      <c r="AN14" s="40" t="s">
        <v>31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29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33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35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36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37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38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39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40</v>
      </c>
      <c r="E26" s="52"/>
      <c r="F26" s="53" t="s">
        <v>41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42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43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44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45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46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47</v>
      </c>
      <c r="U32" s="59"/>
      <c r="V32" s="59"/>
      <c r="W32" s="59"/>
      <c r="X32" s="61" t="s">
        <v>48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49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13-2019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Dětské hřiště Velká Láň - Rychnov nad Kněžnou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3. 7. 2019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32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50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30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51</v>
      </c>
      <c r="D49" s="95"/>
      <c r="E49" s="95"/>
      <c r="F49" s="95"/>
      <c r="G49" s="95"/>
      <c r="H49" s="96"/>
      <c r="I49" s="97" t="s">
        <v>52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53</v>
      </c>
      <c r="AH49" s="95"/>
      <c r="AI49" s="95"/>
      <c r="AJ49" s="95"/>
      <c r="AK49" s="95"/>
      <c r="AL49" s="95"/>
      <c r="AM49" s="95"/>
      <c r="AN49" s="97" t="s">
        <v>54</v>
      </c>
      <c r="AO49" s="95"/>
      <c r="AP49" s="95"/>
      <c r="AQ49" s="99" t="s">
        <v>55</v>
      </c>
      <c r="AR49" s="70"/>
      <c r="AS49" s="100" t="s">
        <v>56</v>
      </c>
      <c r="AT49" s="101" t="s">
        <v>57</v>
      </c>
      <c r="AU49" s="101" t="s">
        <v>58</v>
      </c>
      <c r="AV49" s="101" t="s">
        <v>59</v>
      </c>
      <c r="AW49" s="101" t="s">
        <v>60</v>
      </c>
      <c r="AX49" s="101" t="s">
        <v>61</v>
      </c>
      <c r="AY49" s="101" t="s">
        <v>62</v>
      </c>
      <c r="AZ49" s="101" t="s">
        <v>63</v>
      </c>
      <c r="BA49" s="101" t="s">
        <v>64</v>
      </c>
      <c r="BB49" s="101" t="s">
        <v>65</v>
      </c>
      <c r="BC49" s="101" t="s">
        <v>66</v>
      </c>
      <c r="BD49" s="102" t="s">
        <v>67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68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ROUND(SUM(AG52:AG53),2)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ROUND(SUM(AS52:AS53),2)</f>
        <v>0</v>
      </c>
      <c r="AT51" s="112">
        <f>ROUND(SUM(AV51:AW51),2)</f>
        <v>0</v>
      </c>
      <c r="AU51" s="113">
        <f>ROUND(SUM(AU52:AU53),5)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ROUND(SUM(AZ52:AZ53),2)</f>
        <v>0</v>
      </c>
      <c r="BA51" s="112">
        <f>ROUND(SUM(BA52:BA53),2)</f>
        <v>0</v>
      </c>
      <c r="BB51" s="112">
        <f>ROUND(SUM(BB52:BB53),2)</f>
        <v>0</v>
      </c>
      <c r="BC51" s="112">
        <f>ROUND(SUM(BC52:BC53),2)</f>
        <v>0</v>
      </c>
      <c r="BD51" s="114">
        <f>ROUND(SUM(BD52:BD53),2)</f>
        <v>0</v>
      </c>
      <c r="BS51" s="115" t="s">
        <v>69</v>
      </c>
      <c r="BT51" s="115" t="s">
        <v>70</v>
      </c>
      <c r="BU51" s="116" t="s">
        <v>71</v>
      </c>
      <c r="BV51" s="115" t="s">
        <v>72</v>
      </c>
      <c r="BW51" s="115" t="s">
        <v>7</v>
      </c>
      <c r="BX51" s="115" t="s">
        <v>73</v>
      </c>
      <c r="CL51" s="115" t="s">
        <v>21</v>
      </c>
    </row>
    <row r="52" s="5" customFormat="1" ht="16.5" customHeight="1">
      <c r="A52" s="117" t="s">
        <v>74</v>
      </c>
      <c r="B52" s="118"/>
      <c r="C52" s="119"/>
      <c r="D52" s="120" t="s">
        <v>75</v>
      </c>
      <c r="E52" s="120"/>
      <c r="F52" s="120"/>
      <c r="G52" s="120"/>
      <c r="H52" s="120"/>
      <c r="I52" s="121"/>
      <c r="J52" s="120" t="s">
        <v>76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'01 - Dětské hřiště'!J27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77</v>
      </c>
      <c r="AR52" s="124"/>
      <c r="AS52" s="125">
        <v>0</v>
      </c>
      <c r="AT52" s="126">
        <f>ROUND(SUM(AV52:AW52),2)</f>
        <v>0</v>
      </c>
      <c r="AU52" s="127">
        <f>'01 - Dětské hřiště'!P89</f>
        <v>0</v>
      </c>
      <c r="AV52" s="126">
        <f>'01 - Dětské hřiště'!J30</f>
        <v>0</v>
      </c>
      <c r="AW52" s="126">
        <f>'01 - Dětské hřiště'!J31</f>
        <v>0</v>
      </c>
      <c r="AX52" s="126">
        <f>'01 - Dětské hřiště'!J32</f>
        <v>0</v>
      </c>
      <c r="AY52" s="126">
        <f>'01 - Dětské hřiště'!J33</f>
        <v>0</v>
      </c>
      <c r="AZ52" s="126">
        <f>'01 - Dětské hřiště'!F30</f>
        <v>0</v>
      </c>
      <c r="BA52" s="126">
        <f>'01 - Dětské hřiště'!F31</f>
        <v>0</v>
      </c>
      <c r="BB52" s="126">
        <f>'01 - Dětské hřiště'!F32</f>
        <v>0</v>
      </c>
      <c r="BC52" s="126">
        <f>'01 - Dětské hřiště'!F33</f>
        <v>0</v>
      </c>
      <c r="BD52" s="128">
        <f>'01 - Dětské hřiště'!F34</f>
        <v>0</v>
      </c>
      <c r="BT52" s="129" t="s">
        <v>78</v>
      </c>
      <c r="BV52" s="129" t="s">
        <v>72</v>
      </c>
      <c r="BW52" s="129" t="s">
        <v>79</v>
      </c>
      <c r="BX52" s="129" t="s">
        <v>7</v>
      </c>
      <c r="CL52" s="129" t="s">
        <v>21</v>
      </c>
      <c r="CM52" s="129" t="s">
        <v>80</v>
      </c>
    </row>
    <row r="53" s="5" customFormat="1" ht="16.5" customHeight="1">
      <c r="A53" s="117" t="s">
        <v>74</v>
      </c>
      <c r="B53" s="118"/>
      <c r="C53" s="119"/>
      <c r="D53" s="120" t="s">
        <v>81</v>
      </c>
      <c r="E53" s="120"/>
      <c r="F53" s="120"/>
      <c r="G53" s="120"/>
      <c r="H53" s="120"/>
      <c r="I53" s="121"/>
      <c r="J53" s="120" t="s">
        <v>82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'VON - Vedlejší a ostatní 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77</v>
      </c>
      <c r="AR53" s="124"/>
      <c r="AS53" s="130">
        <v>0</v>
      </c>
      <c r="AT53" s="131">
        <f>ROUND(SUM(AV53:AW53),2)</f>
        <v>0</v>
      </c>
      <c r="AU53" s="132">
        <f>'VON - Vedlejší a ostatní ...'!P81</f>
        <v>0</v>
      </c>
      <c r="AV53" s="131">
        <f>'VON - Vedlejší a ostatní ...'!J30</f>
        <v>0</v>
      </c>
      <c r="AW53" s="131">
        <f>'VON - Vedlejší a ostatní ...'!J31</f>
        <v>0</v>
      </c>
      <c r="AX53" s="131">
        <f>'VON - Vedlejší a ostatní ...'!J32</f>
        <v>0</v>
      </c>
      <c r="AY53" s="131">
        <f>'VON - Vedlejší a ostatní ...'!J33</f>
        <v>0</v>
      </c>
      <c r="AZ53" s="131">
        <f>'VON - Vedlejší a ostatní ...'!F30</f>
        <v>0</v>
      </c>
      <c r="BA53" s="131">
        <f>'VON - Vedlejší a ostatní ...'!F31</f>
        <v>0</v>
      </c>
      <c r="BB53" s="131">
        <f>'VON - Vedlejší a ostatní ...'!F32</f>
        <v>0</v>
      </c>
      <c r="BC53" s="131">
        <f>'VON - Vedlejší a ostatní ...'!F33</f>
        <v>0</v>
      </c>
      <c r="BD53" s="133">
        <f>'VON - Vedlejší a ostatní ...'!F34</f>
        <v>0</v>
      </c>
      <c r="BT53" s="129" t="s">
        <v>78</v>
      </c>
      <c r="BV53" s="129" t="s">
        <v>72</v>
      </c>
      <c r="BW53" s="129" t="s">
        <v>83</v>
      </c>
      <c r="BX53" s="129" t="s">
        <v>7</v>
      </c>
      <c r="CL53" s="129" t="s">
        <v>21</v>
      </c>
      <c r="CM53" s="129" t="s">
        <v>80</v>
      </c>
    </row>
    <row r="54" s="1" customFormat="1" ht="30" customHeight="1">
      <c r="B54" s="44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0"/>
    </row>
    <row r="55" s="1" customFormat="1" ht="6.96" customHeight="1"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70"/>
    </row>
  </sheetData>
  <sheetProtection sheet="1" formatColumns="0" formatRows="0" objects="1" scenarios="1" spinCount="100000" saltValue="4xfTTND7kByHMAL+xDL/RSrbbBxavf0frutg2e1ZCkwTY1KiMcjhd+5zMZjkkw+AFkp5b8lhplGivIPPxdY/kg==" hashValue="D12KZsXujYwsltW7g9yVGitJJcOFzodshEDRkbC8VfAdOiPA8JvtBBh/kwcO1Lufo669zEfFRzeuZHMx37+tFA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01 - Dětské hřiště'!C2" display="/"/>
    <hyperlink ref="A53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84</v>
      </c>
      <c r="G1" s="137" t="s">
        <v>85</v>
      </c>
      <c r="H1" s="137"/>
      <c r="I1" s="138"/>
      <c r="J1" s="137" t="s">
        <v>86</v>
      </c>
      <c r="K1" s="136" t="s">
        <v>87</v>
      </c>
      <c r="L1" s="137" t="s">
        <v>88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79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80</v>
      </c>
    </row>
    <row r="4" ht="36.96" customHeight="1">
      <c r="B4" s="26"/>
      <c r="C4" s="27"/>
      <c r="D4" s="28" t="s">
        <v>89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hřiště Velká Láň - Rychnov nad Kněžnou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90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91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3. 7. 2019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44" t="s">
        <v>28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34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36</v>
      </c>
      <c r="E27" s="45"/>
      <c r="F27" s="45"/>
      <c r="G27" s="45"/>
      <c r="H27" s="45"/>
      <c r="I27" s="142"/>
      <c r="J27" s="153">
        <f>ROUND(J89,2)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38</v>
      </c>
      <c r="G29" s="45"/>
      <c r="H29" s="45"/>
      <c r="I29" s="154" t="s">
        <v>37</v>
      </c>
      <c r="J29" s="50" t="s">
        <v>39</v>
      </c>
      <c r="K29" s="49"/>
    </row>
    <row r="30" s="1" customFormat="1" ht="14.4" customHeight="1">
      <c r="B30" s="44"/>
      <c r="C30" s="45"/>
      <c r="D30" s="53" t="s">
        <v>40</v>
      </c>
      <c r="E30" s="53" t="s">
        <v>41</v>
      </c>
      <c r="F30" s="155">
        <f>ROUND(SUM(BE89:BE447), 2)</f>
        <v>0</v>
      </c>
      <c r="G30" s="45"/>
      <c r="H30" s="45"/>
      <c r="I30" s="156">
        <v>0.20999999999999999</v>
      </c>
      <c r="J30" s="155">
        <f>ROUND(ROUND((SUM(BE89:BE447)), 2)*I30, 2)</f>
        <v>0</v>
      </c>
      <c r="K30" s="49"/>
    </row>
    <row r="31" s="1" customFormat="1" ht="14.4" customHeight="1">
      <c r="B31" s="44"/>
      <c r="C31" s="45"/>
      <c r="D31" s="45"/>
      <c r="E31" s="53" t="s">
        <v>42</v>
      </c>
      <c r="F31" s="155">
        <f>ROUND(SUM(BF89:BF447), 2)</f>
        <v>0</v>
      </c>
      <c r="G31" s="45"/>
      <c r="H31" s="45"/>
      <c r="I31" s="156">
        <v>0.14999999999999999</v>
      </c>
      <c r="J31" s="155">
        <f>ROUND(ROUND((SUM(BF89:BF447)),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43</v>
      </c>
      <c r="F32" s="155">
        <f>ROUND(SUM(BG89:BG447),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44</v>
      </c>
      <c r="F33" s="155">
        <f>ROUND(SUM(BH89:BH447),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45</v>
      </c>
      <c r="F34" s="155">
        <f>ROUND(SUM(BI89:BI447),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46</v>
      </c>
      <c r="E36" s="96"/>
      <c r="F36" s="96"/>
      <c r="G36" s="159" t="s">
        <v>47</v>
      </c>
      <c r="H36" s="160" t="s">
        <v>48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92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hřiště Velká Láň - Rychnov nad Kněžnou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90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Dětské hřiště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44" t="s">
        <v>25</v>
      </c>
      <c r="J49" s="145" t="str">
        <f>IF(J12="","",J12)</f>
        <v>3. 7. 2019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44" t="s">
        <v>32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93</v>
      </c>
      <c r="D54" s="157"/>
      <c r="E54" s="157"/>
      <c r="F54" s="157"/>
      <c r="G54" s="157"/>
      <c r="H54" s="157"/>
      <c r="I54" s="171"/>
      <c r="J54" s="172" t="s">
        <v>94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95</v>
      </c>
      <c r="D56" s="45"/>
      <c r="E56" s="45"/>
      <c r="F56" s="45"/>
      <c r="G56" s="45"/>
      <c r="H56" s="45"/>
      <c r="I56" s="142"/>
      <c r="J56" s="153">
        <f>J89</f>
        <v>0</v>
      </c>
      <c r="K56" s="49"/>
      <c r="AU56" s="22" t="s">
        <v>96</v>
      </c>
    </row>
    <row r="57" s="7" customFormat="1" ht="24.96" customHeight="1">
      <c r="B57" s="175"/>
      <c r="C57" s="176"/>
      <c r="D57" s="177" t="s">
        <v>97</v>
      </c>
      <c r="E57" s="178"/>
      <c r="F57" s="178"/>
      <c r="G57" s="178"/>
      <c r="H57" s="178"/>
      <c r="I57" s="179"/>
      <c r="J57" s="180">
        <f>J90</f>
        <v>0</v>
      </c>
      <c r="K57" s="181"/>
    </row>
    <row r="58" s="8" customFormat="1" ht="19.92" customHeight="1">
      <c r="B58" s="182"/>
      <c r="C58" s="183"/>
      <c r="D58" s="184" t="s">
        <v>98</v>
      </c>
      <c r="E58" s="185"/>
      <c r="F58" s="185"/>
      <c r="G58" s="185"/>
      <c r="H58" s="185"/>
      <c r="I58" s="186"/>
      <c r="J58" s="187">
        <f>J91</f>
        <v>0</v>
      </c>
      <c r="K58" s="188"/>
    </row>
    <row r="59" s="8" customFormat="1" ht="19.92" customHeight="1">
      <c r="B59" s="182"/>
      <c r="C59" s="183"/>
      <c r="D59" s="184" t="s">
        <v>99</v>
      </c>
      <c r="E59" s="185"/>
      <c r="F59" s="185"/>
      <c r="G59" s="185"/>
      <c r="H59" s="185"/>
      <c r="I59" s="186"/>
      <c r="J59" s="187">
        <f>J236</f>
        <v>0</v>
      </c>
      <c r="K59" s="188"/>
    </row>
    <row r="60" s="8" customFormat="1" ht="19.92" customHeight="1">
      <c r="B60" s="182"/>
      <c r="C60" s="183"/>
      <c r="D60" s="184" t="s">
        <v>100</v>
      </c>
      <c r="E60" s="185"/>
      <c r="F60" s="185"/>
      <c r="G60" s="185"/>
      <c r="H60" s="185"/>
      <c r="I60" s="186"/>
      <c r="J60" s="187">
        <f>J342</f>
        <v>0</v>
      </c>
      <c r="K60" s="188"/>
    </row>
    <row r="61" s="8" customFormat="1" ht="19.92" customHeight="1">
      <c r="B61" s="182"/>
      <c r="C61" s="183"/>
      <c r="D61" s="184" t="s">
        <v>101</v>
      </c>
      <c r="E61" s="185"/>
      <c r="F61" s="185"/>
      <c r="G61" s="185"/>
      <c r="H61" s="185"/>
      <c r="I61" s="186"/>
      <c r="J61" s="187">
        <f>J345</f>
        <v>0</v>
      </c>
      <c r="K61" s="188"/>
    </row>
    <row r="62" s="8" customFormat="1" ht="19.92" customHeight="1">
      <c r="B62" s="182"/>
      <c r="C62" s="183"/>
      <c r="D62" s="184" t="s">
        <v>102</v>
      </c>
      <c r="E62" s="185"/>
      <c r="F62" s="185"/>
      <c r="G62" s="185"/>
      <c r="H62" s="185"/>
      <c r="I62" s="186"/>
      <c r="J62" s="187">
        <f>J364</f>
        <v>0</v>
      </c>
      <c r="K62" s="188"/>
    </row>
    <row r="63" s="8" customFormat="1" ht="19.92" customHeight="1">
      <c r="B63" s="182"/>
      <c r="C63" s="183"/>
      <c r="D63" s="184" t="s">
        <v>103</v>
      </c>
      <c r="E63" s="185"/>
      <c r="F63" s="185"/>
      <c r="G63" s="185"/>
      <c r="H63" s="185"/>
      <c r="I63" s="186"/>
      <c r="J63" s="187">
        <f>J369</f>
        <v>0</v>
      </c>
      <c r="K63" s="188"/>
    </row>
    <row r="64" s="8" customFormat="1" ht="19.92" customHeight="1">
      <c r="B64" s="182"/>
      <c r="C64" s="183"/>
      <c r="D64" s="184" t="s">
        <v>104</v>
      </c>
      <c r="E64" s="185"/>
      <c r="F64" s="185"/>
      <c r="G64" s="185"/>
      <c r="H64" s="185"/>
      <c r="I64" s="186"/>
      <c r="J64" s="187">
        <f>J389</f>
        <v>0</v>
      </c>
      <c r="K64" s="188"/>
    </row>
    <row r="65" s="7" customFormat="1" ht="24.96" customHeight="1">
      <c r="B65" s="175"/>
      <c r="C65" s="176"/>
      <c r="D65" s="177" t="s">
        <v>105</v>
      </c>
      <c r="E65" s="178"/>
      <c r="F65" s="178"/>
      <c r="G65" s="178"/>
      <c r="H65" s="178"/>
      <c r="I65" s="179"/>
      <c r="J65" s="180">
        <f>J391</f>
        <v>0</v>
      </c>
      <c r="K65" s="181"/>
    </row>
    <row r="66" s="8" customFormat="1" ht="19.92" customHeight="1">
      <c r="B66" s="182"/>
      <c r="C66" s="183"/>
      <c r="D66" s="184" t="s">
        <v>106</v>
      </c>
      <c r="E66" s="185"/>
      <c r="F66" s="185"/>
      <c r="G66" s="185"/>
      <c r="H66" s="185"/>
      <c r="I66" s="186"/>
      <c r="J66" s="187">
        <f>J392</f>
        <v>0</v>
      </c>
      <c r="K66" s="188"/>
    </row>
    <row r="67" s="8" customFormat="1" ht="19.92" customHeight="1">
      <c r="B67" s="182"/>
      <c r="C67" s="183"/>
      <c r="D67" s="184" t="s">
        <v>107</v>
      </c>
      <c r="E67" s="185"/>
      <c r="F67" s="185"/>
      <c r="G67" s="185"/>
      <c r="H67" s="185"/>
      <c r="I67" s="186"/>
      <c r="J67" s="187">
        <f>J412</f>
        <v>0</v>
      </c>
      <c r="K67" s="188"/>
    </row>
    <row r="68" s="8" customFormat="1" ht="19.92" customHeight="1">
      <c r="B68" s="182"/>
      <c r="C68" s="183"/>
      <c r="D68" s="184" t="s">
        <v>108</v>
      </c>
      <c r="E68" s="185"/>
      <c r="F68" s="185"/>
      <c r="G68" s="185"/>
      <c r="H68" s="185"/>
      <c r="I68" s="186"/>
      <c r="J68" s="187">
        <f>J435</f>
        <v>0</v>
      </c>
      <c r="K68" s="188"/>
    </row>
    <row r="69" s="8" customFormat="1" ht="19.92" customHeight="1">
      <c r="B69" s="182"/>
      <c r="C69" s="183"/>
      <c r="D69" s="184" t="s">
        <v>109</v>
      </c>
      <c r="E69" s="185"/>
      <c r="F69" s="185"/>
      <c r="G69" s="185"/>
      <c r="H69" s="185"/>
      <c r="I69" s="186"/>
      <c r="J69" s="187">
        <f>J441</f>
        <v>0</v>
      </c>
      <c r="K69" s="188"/>
    </row>
    <row r="70" s="1" customFormat="1" ht="21.84" customHeight="1">
      <c r="B70" s="44"/>
      <c r="C70" s="45"/>
      <c r="D70" s="45"/>
      <c r="E70" s="45"/>
      <c r="F70" s="45"/>
      <c r="G70" s="45"/>
      <c r="H70" s="45"/>
      <c r="I70" s="142"/>
      <c r="J70" s="45"/>
      <c r="K70" s="49"/>
    </row>
    <row r="71" s="1" customFormat="1" ht="6.96" customHeight="1">
      <c r="B71" s="65"/>
      <c r="C71" s="66"/>
      <c r="D71" s="66"/>
      <c r="E71" s="66"/>
      <c r="F71" s="66"/>
      <c r="G71" s="66"/>
      <c r="H71" s="66"/>
      <c r="I71" s="164"/>
      <c r="J71" s="66"/>
      <c r="K71" s="67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7"/>
      <c r="J75" s="69"/>
      <c r="K75" s="69"/>
      <c r="L75" s="70"/>
    </row>
    <row r="76" s="1" customFormat="1" ht="36.96" customHeight="1">
      <c r="B76" s="44"/>
      <c r="C76" s="71" t="s">
        <v>110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4.4" customHeight="1">
      <c r="B78" s="44"/>
      <c r="C78" s="74" t="s">
        <v>18</v>
      </c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6.5" customHeight="1">
      <c r="B79" s="44"/>
      <c r="C79" s="72"/>
      <c r="D79" s="72"/>
      <c r="E79" s="190" t="str">
        <f>E7</f>
        <v>Dětské hřiště Velká Láň - Rychnov nad Kněžnou</v>
      </c>
      <c r="F79" s="74"/>
      <c r="G79" s="74"/>
      <c r="H79" s="74"/>
      <c r="I79" s="189"/>
      <c r="J79" s="72"/>
      <c r="K79" s="72"/>
      <c r="L79" s="70"/>
    </row>
    <row r="80" s="1" customFormat="1" ht="14.4" customHeight="1">
      <c r="B80" s="44"/>
      <c r="C80" s="74" t="s">
        <v>90</v>
      </c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 ht="17.25" customHeight="1">
      <c r="B81" s="44"/>
      <c r="C81" s="72"/>
      <c r="D81" s="72"/>
      <c r="E81" s="80" t="str">
        <f>E9</f>
        <v>01 - Dětské hřiště</v>
      </c>
      <c r="F81" s="72"/>
      <c r="G81" s="72"/>
      <c r="H81" s="72"/>
      <c r="I81" s="189"/>
      <c r="J81" s="72"/>
      <c r="K81" s="72"/>
      <c r="L81" s="70"/>
    </row>
    <row r="82" s="1" customFormat="1" ht="6.96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1" customFormat="1" ht="18" customHeight="1">
      <c r="B83" s="44"/>
      <c r="C83" s="74" t="s">
        <v>23</v>
      </c>
      <c r="D83" s="72"/>
      <c r="E83" s="72"/>
      <c r="F83" s="191" t="str">
        <f>F12</f>
        <v xml:space="preserve"> </v>
      </c>
      <c r="G83" s="72"/>
      <c r="H83" s="72"/>
      <c r="I83" s="192" t="s">
        <v>25</v>
      </c>
      <c r="J83" s="83" t="str">
        <f>IF(J12="","",J12)</f>
        <v>3. 7. 2019</v>
      </c>
      <c r="K83" s="72"/>
      <c r="L83" s="70"/>
    </row>
    <row r="84" s="1" customFormat="1" ht="6.96" customHeight="1">
      <c r="B84" s="44"/>
      <c r="C84" s="72"/>
      <c r="D84" s="72"/>
      <c r="E84" s="72"/>
      <c r="F84" s="72"/>
      <c r="G84" s="72"/>
      <c r="H84" s="72"/>
      <c r="I84" s="189"/>
      <c r="J84" s="72"/>
      <c r="K84" s="72"/>
      <c r="L84" s="70"/>
    </row>
    <row r="85" s="1" customFormat="1">
      <c r="B85" s="44"/>
      <c r="C85" s="74" t="s">
        <v>27</v>
      </c>
      <c r="D85" s="72"/>
      <c r="E85" s="72"/>
      <c r="F85" s="191" t="str">
        <f>E15</f>
        <v xml:space="preserve"> </v>
      </c>
      <c r="G85" s="72"/>
      <c r="H85" s="72"/>
      <c r="I85" s="192" t="s">
        <v>32</v>
      </c>
      <c r="J85" s="191" t="str">
        <f>E21</f>
        <v xml:space="preserve"> </v>
      </c>
      <c r="K85" s="72"/>
      <c r="L85" s="70"/>
    </row>
    <row r="86" s="1" customFormat="1" ht="14.4" customHeight="1">
      <c r="B86" s="44"/>
      <c r="C86" s="74" t="s">
        <v>30</v>
      </c>
      <c r="D86" s="72"/>
      <c r="E86" s="72"/>
      <c r="F86" s="191" t="str">
        <f>IF(E18="","",E18)</f>
        <v/>
      </c>
      <c r="G86" s="72"/>
      <c r="H86" s="72"/>
      <c r="I86" s="189"/>
      <c r="J86" s="72"/>
      <c r="K86" s="72"/>
      <c r="L86" s="70"/>
    </row>
    <row r="87" s="1" customFormat="1" ht="10.32" customHeight="1">
      <c r="B87" s="44"/>
      <c r="C87" s="72"/>
      <c r="D87" s="72"/>
      <c r="E87" s="72"/>
      <c r="F87" s="72"/>
      <c r="G87" s="72"/>
      <c r="H87" s="72"/>
      <c r="I87" s="189"/>
      <c r="J87" s="72"/>
      <c r="K87" s="72"/>
      <c r="L87" s="70"/>
    </row>
    <row r="88" s="9" customFormat="1" ht="29.28" customHeight="1">
      <c r="B88" s="193"/>
      <c r="C88" s="194" t="s">
        <v>111</v>
      </c>
      <c r="D88" s="195" t="s">
        <v>55</v>
      </c>
      <c r="E88" s="195" t="s">
        <v>51</v>
      </c>
      <c r="F88" s="195" t="s">
        <v>112</v>
      </c>
      <c r="G88" s="195" t="s">
        <v>113</v>
      </c>
      <c r="H88" s="195" t="s">
        <v>114</v>
      </c>
      <c r="I88" s="196" t="s">
        <v>115</v>
      </c>
      <c r="J88" s="195" t="s">
        <v>94</v>
      </c>
      <c r="K88" s="197" t="s">
        <v>116</v>
      </c>
      <c r="L88" s="198"/>
      <c r="M88" s="100" t="s">
        <v>117</v>
      </c>
      <c r="N88" s="101" t="s">
        <v>40</v>
      </c>
      <c r="O88" s="101" t="s">
        <v>118</v>
      </c>
      <c r="P88" s="101" t="s">
        <v>119</v>
      </c>
      <c r="Q88" s="101" t="s">
        <v>120</v>
      </c>
      <c r="R88" s="101" t="s">
        <v>121</v>
      </c>
      <c r="S88" s="101" t="s">
        <v>122</v>
      </c>
      <c r="T88" s="102" t="s">
        <v>123</v>
      </c>
    </row>
    <row r="89" s="1" customFormat="1" ht="29.28" customHeight="1">
      <c r="B89" s="44"/>
      <c r="C89" s="106" t="s">
        <v>95</v>
      </c>
      <c r="D89" s="72"/>
      <c r="E89" s="72"/>
      <c r="F89" s="72"/>
      <c r="G89" s="72"/>
      <c r="H89" s="72"/>
      <c r="I89" s="189"/>
      <c r="J89" s="199">
        <f>BK89</f>
        <v>0</v>
      </c>
      <c r="K89" s="72"/>
      <c r="L89" s="70"/>
      <c r="M89" s="103"/>
      <c r="N89" s="104"/>
      <c r="O89" s="104"/>
      <c r="P89" s="200">
        <f>P90+P391</f>
        <v>0</v>
      </c>
      <c r="Q89" s="104"/>
      <c r="R89" s="200">
        <f>R90+R391</f>
        <v>398.37291407999999</v>
      </c>
      <c r="S89" s="104"/>
      <c r="T89" s="201">
        <f>T90+T391</f>
        <v>0</v>
      </c>
      <c r="AT89" s="22" t="s">
        <v>69</v>
      </c>
      <c r="AU89" s="22" t="s">
        <v>96</v>
      </c>
      <c r="BK89" s="202">
        <f>BK90+BK391</f>
        <v>0</v>
      </c>
    </row>
    <row r="90" s="10" customFormat="1" ht="37.44001" customHeight="1">
      <c r="B90" s="203"/>
      <c r="C90" s="204"/>
      <c r="D90" s="205" t="s">
        <v>69</v>
      </c>
      <c r="E90" s="206" t="s">
        <v>124</v>
      </c>
      <c r="F90" s="206" t="s">
        <v>125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P91+P236+P342+P345+P364+P369+P389</f>
        <v>0</v>
      </c>
      <c r="Q90" s="211"/>
      <c r="R90" s="212">
        <f>R91+R236+R342+R345+R364+R369+R389</f>
        <v>353.64669823999998</v>
      </c>
      <c r="S90" s="211"/>
      <c r="T90" s="213">
        <f>T91+T236+T342+T345+T364+T369+T389</f>
        <v>0</v>
      </c>
      <c r="AR90" s="214" t="s">
        <v>78</v>
      </c>
      <c r="AT90" s="215" t="s">
        <v>69</v>
      </c>
      <c r="AU90" s="215" t="s">
        <v>70</v>
      </c>
      <c r="AY90" s="214" t="s">
        <v>126</v>
      </c>
      <c r="BK90" s="216">
        <f>BK91+BK236+BK342+BK345+BK364+BK369+BK389</f>
        <v>0</v>
      </c>
    </row>
    <row r="91" s="10" customFormat="1" ht="19.92" customHeight="1">
      <c r="B91" s="203"/>
      <c r="C91" s="204"/>
      <c r="D91" s="205" t="s">
        <v>69</v>
      </c>
      <c r="E91" s="217" t="s">
        <v>78</v>
      </c>
      <c r="F91" s="217" t="s">
        <v>127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SUM(P92:P235)</f>
        <v>0</v>
      </c>
      <c r="Q91" s="211"/>
      <c r="R91" s="212">
        <f>SUM(R92:R235)</f>
        <v>52.685544000000007</v>
      </c>
      <c r="S91" s="211"/>
      <c r="T91" s="213">
        <f>SUM(T92:T235)</f>
        <v>0</v>
      </c>
      <c r="AR91" s="214" t="s">
        <v>78</v>
      </c>
      <c r="AT91" s="215" t="s">
        <v>69</v>
      </c>
      <c r="AU91" s="215" t="s">
        <v>78</v>
      </c>
      <c r="AY91" s="214" t="s">
        <v>126</v>
      </c>
      <c r="BK91" s="216">
        <f>SUM(BK92:BK235)</f>
        <v>0</v>
      </c>
    </row>
    <row r="92" s="1" customFormat="1" ht="38.25" customHeight="1">
      <c r="B92" s="44"/>
      <c r="C92" s="219" t="s">
        <v>78</v>
      </c>
      <c r="D92" s="219" t="s">
        <v>128</v>
      </c>
      <c r="E92" s="220" t="s">
        <v>129</v>
      </c>
      <c r="F92" s="221" t="s">
        <v>130</v>
      </c>
      <c r="G92" s="222" t="s">
        <v>131</v>
      </c>
      <c r="H92" s="223">
        <v>1239.22</v>
      </c>
      <c r="I92" s="224"/>
      <c r="J92" s="225">
        <f>ROUND(I92*H92,2)</f>
        <v>0</v>
      </c>
      <c r="K92" s="221" t="s">
        <v>132</v>
      </c>
      <c r="L92" s="70"/>
      <c r="M92" s="226" t="s">
        <v>21</v>
      </c>
      <c r="N92" s="227" t="s">
        <v>41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133</v>
      </c>
      <c r="AT92" s="22" t="s">
        <v>128</v>
      </c>
      <c r="AU92" s="22" t="s">
        <v>80</v>
      </c>
      <c r="AY92" s="22" t="s">
        <v>126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78</v>
      </c>
      <c r="BK92" s="230">
        <f>ROUND(I92*H92,2)</f>
        <v>0</v>
      </c>
      <c r="BL92" s="22" t="s">
        <v>133</v>
      </c>
      <c r="BM92" s="22" t="s">
        <v>134</v>
      </c>
    </row>
    <row r="93" s="11" customFormat="1">
      <c r="B93" s="231"/>
      <c r="C93" s="232"/>
      <c r="D93" s="233" t="s">
        <v>135</v>
      </c>
      <c r="E93" s="234" t="s">
        <v>21</v>
      </c>
      <c r="F93" s="235" t="s">
        <v>136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135</v>
      </c>
      <c r="AU93" s="241" t="s">
        <v>80</v>
      </c>
      <c r="AV93" s="11" t="s">
        <v>78</v>
      </c>
      <c r="AW93" s="11" t="s">
        <v>33</v>
      </c>
      <c r="AX93" s="11" t="s">
        <v>70</v>
      </c>
      <c r="AY93" s="241" t="s">
        <v>126</v>
      </c>
    </row>
    <row r="94" s="12" customFormat="1">
      <c r="B94" s="242"/>
      <c r="C94" s="243"/>
      <c r="D94" s="233" t="s">
        <v>135</v>
      </c>
      <c r="E94" s="244" t="s">
        <v>21</v>
      </c>
      <c r="F94" s="245" t="s">
        <v>137</v>
      </c>
      <c r="G94" s="243"/>
      <c r="H94" s="246">
        <v>248.90000000000001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AT94" s="252" t="s">
        <v>135</v>
      </c>
      <c r="AU94" s="252" t="s">
        <v>80</v>
      </c>
      <c r="AV94" s="12" t="s">
        <v>80</v>
      </c>
      <c r="AW94" s="12" t="s">
        <v>33</v>
      </c>
      <c r="AX94" s="12" t="s">
        <v>70</v>
      </c>
      <c r="AY94" s="252" t="s">
        <v>126</v>
      </c>
    </row>
    <row r="95" s="11" customFormat="1">
      <c r="B95" s="231"/>
      <c r="C95" s="232"/>
      <c r="D95" s="233" t="s">
        <v>135</v>
      </c>
      <c r="E95" s="234" t="s">
        <v>21</v>
      </c>
      <c r="F95" s="235" t="s">
        <v>138</v>
      </c>
      <c r="G95" s="232"/>
      <c r="H95" s="234" t="s">
        <v>21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AT95" s="241" t="s">
        <v>135</v>
      </c>
      <c r="AU95" s="241" t="s">
        <v>80</v>
      </c>
      <c r="AV95" s="11" t="s">
        <v>78</v>
      </c>
      <c r="AW95" s="11" t="s">
        <v>33</v>
      </c>
      <c r="AX95" s="11" t="s">
        <v>70</v>
      </c>
      <c r="AY95" s="241" t="s">
        <v>126</v>
      </c>
    </row>
    <row r="96" s="12" customFormat="1">
      <c r="B96" s="242"/>
      <c r="C96" s="243"/>
      <c r="D96" s="233" t="s">
        <v>135</v>
      </c>
      <c r="E96" s="244" t="s">
        <v>21</v>
      </c>
      <c r="F96" s="245" t="s">
        <v>139</v>
      </c>
      <c r="G96" s="243"/>
      <c r="H96" s="246">
        <v>990.32000000000005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AT96" s="252" t="s">
        <v>135</v>
      </c>
      <c r="AU96" s="252" t="s">
        <v>80</v>
      </c>
      <c r="AV96" s="12" t="s">
        <v>80</v>
      </c>
      <c r="AW96" s="12" t="s">
        <v>33</v>
      </c>
      <c r="AX96" s="12" t="s">
        <v>70</v>
      </c>
      <c r="AY96" s="252" t="s">
        <v>126</v>
      </c>
    </row>
    <row r="97" s="1" customFormat="1" ht="38.25" customHeight="1">
      <c r="B97" s="44"/>
      <c r="C97" s="219" t="s">
        <v>80</v>
      </c>
      <c r="D97" s="219" t="s">
        <v>128</v>
      </c>
      <c r="E97" s="220" t="s">
        <v>140</v>
      </c>
      <c r="F97" s="221" t="s">
        <v>141</v>
      </c>
      <c r="G97" s="222" t="s">
        <v>131</v>
      </c>
      <c r="H97" s="223">
        <v>26.707999999999998</v>
      </c>
      <c r="I97" s="224"/>
      <c r="J97" s="225">
        <f>ROUND(I97*H97,2)</f>
        <v>0</v>
      </c>
      <c r="K97" s="221" t="s">
        <v>132</v>
      </c>
      <c r="L97" s="70"/>
      <c r="M97" s="226" t="s">
        <v>21</v>
      </c>
      <c r="N97" s="227" t="s">
        <v>41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133</v>
      </c>
      <c r="AT97" s="22" t="s">
        <v>128</v>
      </c>
      <c r="AU97" s="22" t="s">
        <v>80</v>
      </c>
      <c r="AY97" s="22" t="s">
        <v>126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78</v>
      </c>
      <c r="BK97" s="230">
        <f>ROUND(I97*H97,2)</f>
        <v>0</v>
      </c>
      <c r="BL97" s="22" t="s">
        <v>133</v>
      </c>
      <c r="BM97" s="22" t="s">
        <v>142</v>
      </c>
    </row>
    <row r="98" s="11" customFormat="1">
      <c r="B98" s="231"/>
      <c r="C98" s="232"/>
      <c r="D98" s="233" t="s">
        <v>135</v>
      </c>
      <c r="E98" s="234" t="s">
        <v>21</v>
      </c>
      <c r="F98" s="235" t="s">
        <v>143</v>
      </c>
      <c r="G98" s="232"/>
      <c r="H98" s="234" t="s">
        <v>21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135</v>
      </c>
      <c r="AU98" s="241" t="s">
        <v>80</v>
      </c>
      <c r="AV98" s="11" t="s">
        <v>78</v>
      </c>
      <c r="AW98" s="11" t="s">
        <v>33</v>
      </c>
      <c r="AX98" s="11" t="s">
        <v>70</v>
      </c>
      <c r="AY98" s="241" t="s">
        <v>126</v>
      </c>
    </row>
    <row r="99" s="11" customFormat="1">
      <c r="B99" s="231"/>
      <c r="C99" s="232"/>
      <c r="D99" s="233" t="s">
        <v>135</v>
      </c>
      <c r="E99" s="234" t="s">
        <v>21</v>
      </c>
      <c r="F99" s="235" t="s">
        <v>144</v>
      </c>
      <c r="G99" s="232"/>
      <c r="H99" s="234" t="s">
        <v>21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AT99" s="241" t="s">
        <v>135</v>
      </c>
      <c r="AU99" s="241" t="s">
        <v>80</v>
      </c>
      <c r="AV99" s="11" t="s">
        <v>78</v>
      </c>
      <c r="AW99" s="11" t="s">
        <v>33</v>
      </c>
      <c r="AX99" s="11" t="s">
        <v>70</v>
      </c>
      <c r="AY99" s="241" t="s">
        <v>126</v>
      </c>
    </row>
    <row r="100" s="12" customFormat="1">
      <c r="B100" s="242"/>
      <c r="C100" s="243"/>
      <c r="D100" s="233" t="s">
        <v>135</v>
      </c>
      <c r="E100" s="244" t="s">
        <v>21</v>
      </c>
      <c r="F100" s="245" t="s">
        <v>145</v>
      </c>
      <c r="G100" s="243"/>
      <c r="H100" s="246">
        <v>6.7999999999999998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AT100" s="252" t="s">
        <v>135</v>
      </c>
      <c r="AU100" s="252" t="s">
        <v>80</v>
      </c>
      <c r="AV100" s="12" t="s">
        <v>80</v>
      </c>
      <c r="AW100" s="12" t="s">
        <v>33</v>
      </c>
      <c r="AX100" s="12" t="s">
        <v>70</v>
      </c>
      <c r="AY100" s="252" t="s">
        <v>126</v>
      </c>
    </row>
    <row r="101" s="11" customFormat="1">
      <c r="B101" s="231"/>
      <c r="C101" s="232"/>
      <c r="D101" s="233" t="s">
        <v>135</v>
      </c>
      <c r="E101" s="234" t="s">
        <v>21</v>
      </c>
      <c r="F101" s="235" t="s">
        <v>146</v>
      </c>
      <c r="G101" s="232"/>
      <c r="H101" s="234" t="s">
        <v>21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AT101" s="241" t="s">
        <v>135</v>
      </c>
      <c r="AU101" s="241" t="s">
        <v>80</v>
      </c>
      <c r="AV101" s="11" t="s">
        <v>78</v>
      </c>
      <c r="AW101" s="11" t="s">
        <v>33</v>
      </c>
      <c r="AX101" s="11" t="s">
        <v>70</v>
      </c>
      <c r="AY101" s="241" t="s">
        <v>126</v>
      </c>
    </row>
    <row r="102" s="12" customFormat="1">
      <c r="B102" s="242"/>
      <c r="C102" s="243"/>
      <c r="D102" s="233" t="s">
        <v>135</v>
      </c>
      <c r="E102" s="244" t="s">
        <v>21</v>
      </c>
      <c r="F102" s="245" t="s">
        <v>147</v>
      </c>
      <c r="G102" s="243"/>
      <c r="H102" s="246">
        <v>1.1879999999999999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AT102" s="252" t="s">
        <v>135</v>
      </c>
      <c r="AU102" s="252" t="s">
        <v>80</v>
      </c>
      <c r="AV102" s="12" t="s">
        <v>80</v>
      </c>
      <c r="AW102" s="12" t="s">
        <v>33</v>
      </c>
      <c r="AX102" s="12" t="s">
        <v>70</v>
      </c>
      <c r="AY102" s="252" t="s">
        <v>126</v>
      </c>
    </row>
    <row r="103" s="11" customFormat="1">
      <c r="B103" s="231"/>
      <c r="C103" s="232"/>
      <c r="D103" s="233" t="s">
        <v>135</v>
      </c>
      <c r="E103" s="234" t="s">
        <v>21</v>
      </c>
      <c r="F103" s="235" t="s">
        <v>148</v>
      </c>
      <c r="G103" s="232"/>
      <c r="H103" s="234" t="s">
        <v>21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AT103" s="241" t="s">
        <v>135</v>
      </c>
      <c r="AU103" s="241" t="s">
        <v>80</v>
      </c>
      <c r="AV103" s="11" t="s">
        <v>78</v>
      </c>
      <c r="AW103" s="11" t="s">
        <v>33</v>
      </c>
      <c r="AX103" s="11" t="s">
        <v>70</v>
      </c>
      <c r="AY103" s="241" t="s">
        <v>126</v>
      </c>
    </row>
    <row r="104" s="12" customFormat="1">
      <c r="B104" s="242"/>
      <c r="C104" s="243"/>
      <c r="D104" s="233" t="s">
        <v>135</v>
      </c>
      <c r="E104" s="244" t="s">
        <v>21</v>
      </c>
      <c r="F104" s="245" t="s">
        <v>149</v>
      </c>
      <c r="G104" s="243"/>
      <c r="H104" s="246">
        <v>18.719999999999999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AT104" s="252" t="s">
        <v>135</v>
      </c>
      <c r="AU104" s="252" t="s">
        <v>80</v>
      </c>
      <c r="AV104" s="12" t="s">
        <v>80</v>
      </c>
      <c r="AW104" s="12" t="s">
        <v>33</v>
      </c>
      <c r="AX104" s="12" t="s">
        <v>70</v>
      </c>
      <c r="AY104" s="252" t="s">
        <v>126</v>
      </c>
    </row>
    <row r="105" s="1" customFormat="1" ht="38.25" customHeight="1">
      <c r="B105" s="44"/>
      <c r="C105" s="219" t="s">
        <v>150</v>
      </c>
      <c r="D105" s="219" t="s">
        <v>128</v>
      </c>
      <c r="E105" s="220" t="s">
        <v>151</v>
      </c>
      <c r="F105" s="221" t="s">
        <v>152</v>
      </c>
      <c r="G105" s="222" t="s">
        <v>131</v>
      </c>
      <c r="H105" s="223">
        <v>26.707999999999998</v>
      </c>
      <c r="I105" s="224"/>
      <c r="J105" s="225">
        <f>ROUND(I105*H105,2)</f>
        <v>0</v>
      </c>
      <c r="K105" s="221" t="s">
        <v>132</v>
      </c>
      <c r="L105" s="70"/>
      <c r="M105" s="226" t="s">
        <v>21</v>
      </c>
      <c r="N105" s="227" t="s">
        <v>41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133</v>
      </c>
      <c r="AT105" s="22" t="s">
        <v>128</v>
      </c>
      <c r="AU105" s="22" t="s">
        <v>80</v>
      </c>
      <c r="AY105" s="22" t="s">
        <v>126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78</v>
      </c>
      <c r="BK105" s="230">
        <f>ROUND(I105*H105,2)</f>
        <v>0</v>
      </c>
      <c r="BL105" s="22" t="s">
        <v>133</v>
      </c>
      <c r="BM105" s="22" t="s">
        <v>153</v>
      </c>
    </row>
    <row r="106" s="1" customFormat="1" ht="25.5" customHeight="1">
      <c r="B106" s="44"/>
      <c r="C106" s="219" t="s">
        <v>133</v>
      </c>
      <c r="D106" s="219" t="s">
        <v>128</v>
      </c>
      <c r="E106" s="220" t="s">
        <v>154</v>
      </c>
      <c r="F106" s="221" t="s">
        <v>155</v>
      </c>
      <c r="G106" s="222" t="s">
        <v>131</v>
      </c>
      <c r="H106" s="223">
        <v>50.975999999999999</v>
      </c>
      <c r="I106" s="224"/>
      <c r="J106" s="225">
        <f>ROUND(I106*H106,2)</f>
        <v>0</v>
      </c>
      <c r="K106" s="221" t="s">
        <v>132</v>
      </c>
      <c r="L106" s="70"/>
      <c r="M106" s="226" t="s">
        <v>21</v>
      </c>
      <c r="N106" s="227" t="s">
        <v>41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133</v>
      </c>
      <c r="AT106" s="22" t="s">
        <v>128</v>
      </c>
      <c r="AU106" s="22" t="s">
        <v>80</v>
      </c>
      <c r="AY106" s="22" t="s">
        <v>126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78</v>
      </c>
      <c r="BK106" s="230">
        <f>ROUND(I106*H106,2)</f>
        <v>0</v>
      </c>
      <c r="BL106" s="22" t="s">
        <v>133</v>
      </c>
      <c r="BM106" s="22" t="s">
        <v>156</v>
      </c>
    </row>
    <row r="107" s="11" customFormat="1">
      <c r="B107" s="231"/>
      <c r="C107" s="232"/>
      <c r="D107" s="233" t="s">
        <v>135</v>
      </c>
      <c r="E107" s="234" t="s">
        <v>21</v>
      </c>
      <c r="F107" s="235" t="s">
        <v>157</v>
      </c>
      <c r="G107" s="232"/>
      <c r="H107" s="234" t="s">
        <v>21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AT107" s="241" t="s">
        <v>135</v>
      </c>
      <c r="AU107" s="241" t="s">
        <v>80</v>
      </c>
      <c r="AV107" s="11" t="s">
        <v>78</v>
      </c>
      <c r="AW107" s="11" t="s">
        <v>33</v>
      </c>
      <c r="AX107" s="11" t="s">
        <v>70</v>
      </c>
      <c r="AY107" s="241" t="s">
        <v>126</v>
      </c>
    </row>
    <row r="108" s="11" customFormat="1">
      <c r="B108" s="231"/>
      <c r="C108" s="232"/>
      <c r="D108" s="233" t="s">
        <v>135</v>
      </c>
      <c r="E108" s="234" t="s">
        <v>21</v>
      </c>
      <c r="F108" s="235" t="s">
        <v>158</v>
      </c>
      <c r="G108" s="232"/>
      <c r="H108" s="234" t="s">
        <v>21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AT108" s="241" t="s">
        <v>135</v>
      </c>
      <c r="AU108" s="241" t="s">
        <v>80</v>
      </c>
      <c r="AV108" s="11" t="s">
        <v>78</v>
      </c>
      <c r="AW108" s="11" t="s">
        <v>33</v>
      </c>
      <c r="AX108" s="11" t="s">
        <v>70</v>
      </c>
      <c r="AY108" s="241" t="s">
        <v>126</v>
      </c>
    </row>
    <row r="109" s="12" customFormat="1">
      <c r="B109" s="242"/>
      <c r="C109" s="243"/>
      <c r="D109" s="233" t="s">
        <v>135</v>
      </c>
      <c r="E109" s="244" t="s">
        <v>21</v>
      </c>
      <c r="F109" s="245" t="s">
        <v>159</v>
      </c>
      <c r="G109" s="243"/>
      <c r="H109" s="246">
        <v>5.04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AT109" s="252" t="s">
        <v>135</v>
      </c>
      <c r="AU109" s="252" t="s">
        <v>80</v>
      </c>
      <c r="AV109" s="12" t="s">
        <v>80</v>
      </c>
      <c r="AW109" s="12" t="s">
        <v>33</v>
      </c>
      <c r="AX109" s="12" t="s">
        <v>70</v>
      </c>
      <c r="AY109" s="252" t="s">
        <v>126</v>
      </c>
    </row>
    <row r="110" s="11" customFormat="1">
      <c r="B110" s="231"/>
      <c r="C110" s="232"/>
      <c r="D110" s="233" t="s">
        <v>135</v>
      </c>
      <c r="E110" s="234" t="s">
        <v>21</v>
      </c>
      <c r="F110" s="235" t="s">
        <v>160</v>
      </c>
      <c r="G110" s="232"/>
      <c r="H110" s="234" t="s">
        <v>21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AT110" s="241" t="s">
        <v>135</v>
      </c>
      <c r="AU110" s="241" t="s">
        <v>80</v>
      </c>
      <c r="AV110" s="11" t="s">
        <v>78</v>
      </c>
      <c r="AW110" s="11" t="s">
        <v>33</v>
      </c>
      <c r="AX110" s="11" t="s">
        <v>70</v>
      </c>
      <c r="AY110" s="241" t="s">
        <v>126</v>
      </c>
    </row>
    <row r="111" s="12" customFormat="1">
      <c r="B111" s="242"/>
      <c r="C111" s="243"/>
      <c r="D111" s="233" t="s">
        <v>135</v>
      </c>
      <c r="E111" s="244" t="s">
        <v>21</v>
      </c>
      <c r="F111" s="245" t="s">
        <v>161</v>
      </c>
      <c r="G111" s="243"/>
      <c r="H111" s="246">
        <v>5.9039999999999999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AT111" s="252" t="s">
        <v>135</v>
      </c>
      <c r="AU111" s="252" t="s">
        <v>80</v>
      </c>
      <c r="AV111" s="12" t="s">
        <v>80</v>
      </c>
      <c r="AW111" s="12" t="s">
        <v>33</v>
      </c>
      <c r="AX111" s="12" t="s">
        <v>70</v>
      </c>
      <c r="AY111" s="252" t="s">
        <v>126</v>
      </c>
    </row>
    <row r="112" s="11" customFormat="1">
      <c r="B112" s="231"/>
      <c r="C112" s="232"/>
      <c r="D112" s="233" t="s">
        <v>135</v>
      </c>
      <c r="E112" s="234" t="s">
        <v>21</v>
      </c>
      <c r="F112" s="235" t="s">
        <v>162</v>
      </c>
      <c r="G112" s="232"/>
      <c r="H112" s="234" t="s">
        <v>21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AT112" s="241" t="s">
        <v>135</v>
      </c>
      <c r="AU112" s="241" t="s">
        <v>80</v>
      </c>
      <c r="AV112" s="11" t="s">
        <v>78</v>
      </c>
      <c r="AW112" s="11" t="s">
        <v>33</v>
      </c>
      <c r="AX112" s="11" t="s">
        <v>70</v>
      </c>
      <c r="AY112" s="241" t="s">
        <v>126</v>
      </c>
    </row>
    <row r="113" s="12" customFormat="1">
      <c r="B113" s="242"/>
      <c r="C113" s="243"/>
      <c r="D113" s="233" t="s">
        <v>135</v>
      </c>
      <c r="E113" s="244" t="s">
        <v>21</v>
      </c>
      <c r="F113" s="245" t="s">
        <v>163</v>
      </c>
      <c r="G113" s="243"/>
      <c r="H113" s="246">
        <v>6.8399999999999999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AT113" s="252" t="s">
        <v>135</v>
      </c>
      <c r="AU113" s="252" t="s">
        <v>80</v>
      </c>
      <c r="AV113" s="12" t="s">
        <v>80</v>
      </c>
      <c r="AW113" s="12" t="s">
        <v>33</v>
      </c>
      <c r="AX113" s="12" t="s">
        <v>70</v>
      </c>
      <c r="AY113" s="252" t="s">
        <v>126</v>
      </c>
    </row>
    <row r="114" s="11" customFormat="1">
      <c r="B114" s="231"/>
      <c r="C114" s="232"/>
      <c r="D114" s="233" t="s">
        <v>135</v>
      </c>
      <c r="E114" s="234" t="s">
        <v>21</v>
      </c>
      <c r="F114" s="235" t="s">
        <v>164</v>
      </c>
      <c r="G114" s="232"/>
      <c r="H114" s="234" t="s">
        <v>21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AT114" s="241" t="s">
        <v>135</v>
      </c>
      <c r="AU114" s="241" t="s">
        <v>80</v>
      </c>
      <c r="AV114" s="11" t="s">
        <v>78</v>
      </c>
      <c r="AW114" s="11" t="s">
        <v>33</v>
      </c>
      <c r="AX114" s="11" t="s">
        <v>70</v>
      </c>
      <c r="AY114" s="241" t="s">
        <v>126</v>
      </c>
    </row>
    <row r="115" s="12" customFormat="1">
      <c r="B115" s="242"/>
      <c r="C115" s="243"/>
      <c r="D115" s="233" t="s">
        <v>135</v>
      </c>
      <c r="E115" s="244" t="s">
        <v>21</v>
      </c>
      <c r="F115" s="245" t="s">
        <v>165</v>
      </c>
      <c r="G115" s="243"/>
      <c r="H115" s="246">
        <v>6.984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AT115" s="252" t="s">
        <v>135</v>
      </c>
      <c r="AU115" s="252" t="s">
        <v>80</v>
      </c>
      <c r="AV115" s="12" t="s">
        <v>80</v>
      </c>
      <c r="AW115" s="12" t="s">
        <v>33</v>
      </c>
      <c r="AX115" s="12" t="s">
        <v>70</v>
      </c>
      <c r="AY115" s="252" t="s">
        <v>126</v>
      </c>
    </row>
    <row r="116" s="11" customFormat="1">
      <c r="B116" s="231"/>
      <c r="C116" s="232"/>
      <c r="D116" s="233" t="s">
        <v>135</v>
      </c>
      <c r="E116" s="234" t="s">
        <v>21</v>
      </c>
      <c r="F116" s="235" t="s">
        <v>166</v>
      </c>
      <c r="G116" s="232"/>
      <c r="H116" s="234" t="s">
        <v>21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AT116" s="241" t="s">
        <v>135</v>
      </c>
      <c r="AU116" s="241" t="s">
        <v>80</v>
      </c>
      <c r="AV116" s="11" t="s">
        <v>78</v>
      </c>
      <c r="AW116" s="11" t="s">
        <v>33</v>
      </c>
      <c r="AX116" s="11" t="s">
        <v>70</v>
      </c>
      <c r="AY116" s="241" t="s">
        <v>126</v>
      </c>
    </row>
    <row r="117" s="12" customFormat="1">
      <c r="B117" s="242"/>
      <c r="C117" s="243"/>
      <c r="D117" s="233" t="s">
        <v>135</v>
      </c>
      <c r="E117" s="244" t="s">
        <v>21</v>
      </c>
      <c r="F117" s="245" t="s">
        <v>167</v>
      </c>
      <c r="G117" s="243"/>
      <c r="H117" s="246">
        <v>4.8239999999999998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AT117" s="252" t="s">
        <v>135</v>
      </c>
      <c r="AU117" s="252" t="s">
        <v>80</v>
      </c>
      <c r="AV117" s="12" t="s">
        <v>80</v>
      </c>
      <c r="AW117" s="12" t="s">
        <v>33</v>
      </c>
      <c r="AX117" s="12" t="s">
        <v>70</v>
      </c>
      <c r="AY117" s="252" t="s">
        <v>126</v>
      </c>
    </row>
    <row r="118" s="11" customFormat="1">
      <c r="B118" s="231"/>
      <c r="C118" s="232"/>
      <c r="D118" s="233" t="s">
        <v>135</v>
      </c>
      <c r="E118" s="234" t="s">
        <v>21</v>
      </c>
      <c r="F118" s="235" t="s">
        <v>168</v>
      </c>
      <c r="G118" s="232"/>
      <c r="H118" s="234" t="s">
        <v>21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AT118" s="241" t="s">
        <v>135</v>
      </c>
      <c r="AU118" s="241" t="s">
        <v>80</v>
      </c>
      <c r="AV118" s="11" t="s">
        <v>78</v>
      </c>
      <c r="AW118" s="11" t="s">
        <v>33</v>
      </c>
      <c r="AX118" s="11" t="s">
        <v>70</v>
      </c>
      <c r="AY118" s="241" t="s">
        <v>126</v>
      </c>
    </row>
    <row r="119" s="12" customFormat="1">
      <c r="B119" s="242"/>
      <c r="C119" s="243"/>
      <c r="D119" s="233" t="s">
        <v>135</v>
      </c>
      <c r="E119" s="244" t="s">
        <v>21</v>
      </c>
      <c r="F119" s="245" t="s">
        <v>169</v>
      </c>
      <c r="G119" s="243"/>
      <c r="H119" s="246">
        <v>5.5439999999999996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AT119" s="252" t="s">
        <v>135</v>
      </c>
      <c r="AU119" s="252" t="s">
        <v>80</v>
      </c>
      <c r="AV119" s="12" t="s">
        <v>80</v>
      </c>
      <c r="AW119" s="12" t="s">
        <v>33</v>
      </c>
      <c r="AX119" s="12" t="s">
        <v>70</v>
      </c>
      <c r="AY119" s="252" t="s">
        <v>126</v>
      </c>
    </row>
    <row r="120" s="11" customFormat="1">
      <c r="B120" s="231"/>
      <c r="C120" s="232"/>
      <c r="D120" s="233" t="s">
        <v>135</v>
      </c>
      <c r="E120" s="234" t="s">
        <v>21</v>
      </c>
      <c r="F120" s="235" t="s">
        <v>170</v>
      </c>
      <c r="G120" s="232"/>
      <c r="H120" s="234" t="s">
        <v>21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AT120" s="241" t="s">
        <v>135</v>
      </c>
      <c r="AU120" s="241" t="s">
        <v>80</v>
      </c>
      <c r="AV120" s="11" t="s">
        <v>78</v>
      </c>
      <c r="AW120" s="11" t="s">
        <v>33</v>
      </c>
      <c r="AX120" s="11" t="s">
        <v>70</v>
      </c>
      <c r="AY120" s="241" t="s">
        <v>126</v>
      </c>
    </row>
    <row r="121" s="12" customFormat="1">
      <c r="B121" s="242"/>
      <c r="C121" s="243"/>
      <c r="D121" s="233" t="s">
        <v>135</v>
      </c>
      <c r="E121" s="244" t="s">
        <v>21</v>
      </c>
      <c r="F121" s="245" t="s">
        <v>171</v>
      </c>
      <c r="G121" s="243"/>
      <c r="H121" s="246">
        <v>14.039999999999999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AT121" s="252" t="s">
        <v>135</v>
      </c>
      <c r="AU121" s="252" t="s">
        <v>80</v>
      </c>
      <c r="AV121" s="12" t="s">
        <v>80</v>
      </c>
      <c r="AW121" s="12" t="s">
        <v>33</v>
      </c>
      <c r="AX121" s="12" t="s">
        <v>70</v>
      </c>
      <c r="AY121" s="252" t="s">
        <v>126</v>
      </c>
    </row>
    <row r="122" s="11" customFormat="1">
      <c r="B122" s="231"/>
      <c r="C122" s="232"/>
      <c r="D122" s="233" t="s">
        <v>135</v>
      </c>
      <c r="E122" s="234" t="s">
        <v>21</v>
      </c>
      <c r="F122" s="235" t="s">
        <v>172</v>
      </c>
      <c r="G122" s="232"/>
      <c r="H122" s="234" t="s">
        <v>21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AT122" s="241" t="s">
        <v>135</v>
      </c>
      <c r="AU122" s="241" t="s">
        <v>80</v>
      </c>
      <c r="AV122" s="11" t="s">
        <v>78</v>
      </c>
      <c r="AW122" s="11" t="s">
        <v>33</v>
      </c>
      <c r="AX122" s="11" t="s">
        <v>70</v>
      </c>
      <c r="AY122" s="241" t="s">
        <v>126</v>
      </c>
    </row>
    <row r="123" s="12" customFormat="1">
      <c r="B123" s="242"/>
      <c r="C123" s="243"/>
      <c r="D123" s="233" t="s">
        <v>135</v>
      </c>
      <c r="E123" s="244" t="s">
        <v>21</v>
      </c>
      <c r="F123" s="245" t="s">
        <v>173</v>
      </c>
      <c r="G123" s="243"/>
      <c r="H123" s="246">
        <v>1.8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AT123" s="252" t="s">
        <v>135</v>
      </c>
      <c r="AU123" s="252" t="s">
        <v>80</v>
      </c>
      <c r="AV123" s="12" t="s">
        <v>80</v>
      </c>
      <c r="AW123" s="12" t="s">
        <v>33</v>
      </c>
      <c r="AX123" s="12" t="s">
        <v>70</v>
      </c>
      <c r="AY123" s="252" t="s">
        <v>126</v>
      </c>
    </row>
    <row r="124" s="1" customFormat="1" ht="38.25" customHeight="1">
      <c r="B124" s="44"/>
      <c r="C124" s="219" t="s">
        <v>174</v>
      </c>
      <c r="D124" s="219" t="s">
        <v>128</v>
      </c>
      <c r="E124" s="220" t="s">
        <v>175</v>
      </c>
      <c r="F124" s="221" t="s">
        <v>176</v>
      </c>
      <c r="G124" s="222" t="s">
        <v>131</v>
      </c>
      <c r="H124" s="223">
        <v>50.975999999999999</v>
      </c>
      <c r="I124" s="224"/>
      <c r="J124" s="225">
        <f>ROUND(I124*H124,2)</f>
        <v>0</v>
      </c>
      <c r="K124" s="221" t="s">
        <v>132</v>
      </c>
      <c r="L124" s="70"/>
      <c r="M124" s="226" t="s">
        <v>21</v>
      </c>
      <c r="N124" s="227" t="s">
        <v>41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133</v>
      </c>
      <c r="AT124" s="22" t="s">
        <v>128</v>
      </c>
      <c r="AU124" s="22" t="s">
        <v>80</v>
      </c>
      <c r="AY124" s="22" t="s">
        <v>126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78</v>
      </c>
      <c r="BK124" s="230">
        <f>ROUND(I124*H124,2)</f>
        <v>0</v>
      </c>
      <c r="BL124" s="22" t="s">
        <v>133</v>
      </c>
      <c r="BM124" s="22" t="s">
        <v>177</v>
      </c>
    </row>
    <row r="125" s="1" customFormat="1" ht="38.25" customHeight="1">
      <c r="B125" s="44"/>
      <c r="C125" s="219" t="s">
        <v>178</v>
      </c>
      <c r="D125" s="219" t="s">
        <v>128</v>
      </c>
      <c r="E125" s="220" t="s">
        <v>179</v>
      </c>
      <c r="F125" s="221" t="s">
        <v>180</v>
      </c>
      <c r="G125" s="222" t="s">
        <v>131</v>
      </c>
      <c r="H125" s="223">
        <v>3087.424</v>
      </c>
      <c r="I125" s="224"/>
      <c r="J125" s="225">
        <f>ROUND(I125*H125,2)</f>
        <v>0</v>
      </c>
      <c r="K125" s="221" t="s">
        <v>132</v>
      </c>
      <c r="L125" s="70"/>
      <c r="M125" s="226" t="s">
        <v>21</v>
      </c>
      <c r="N125" s="227" t="s">
        <v>41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133</v>
      </c>
      <c r="AT125" s="22" t="s">
        <v>128</v>
      </c>
      <c r="AU125" s="22" t="s">
        <v>80</v>
      </c>
      <c r="AY125" s="22" t="s">
        <v>126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78</v>
      </c>
      <c r="BK125" s="230">
        <f>ROUND(I125*H125,2)</f>
        <v>0</v>
      </c>
      <c r="BL125" s="22" t="s">
        <v>133</v>
      </c>
      <c r="BM125" s="22" t="s">
        <v>181</v>
      </c>
    </row>
    <row r="126" s="11" customFormat="1">
      <c r="B126" s="231"/>
      <c r="C126" s="232"/>
      <c r="D126" s="233" t="s">
        <v>135</v>
      </c>
      <c r="E126" s="234" t="s">
        <v>21</v>
      </c>
      <c r="F126" s="235" t="s">
        <v>182</v>
      </c>
      <c r="G126" s="232"/>
      <c r="H126" s="234" t="s">
        <v>21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135</v>
      </c>
      <c r="AU126" s="241" t="s">
        <v>80</v>
      </c>
      <c r="AV126" s="11" t="s">
        <v>78</v>
      </c>
      <c r="AW126" s="11" t="s">
        <v>33</v>
      </c>
      <c r="AX126" s="11" t="s">
        <v>70</v>
      </c>
      <c r="AY126" s="241" t="s">
        <v>126</v>
      </c>
    </row>
    <row r="127" s="12" customFormat="1">
      <c r="B127" s="242"/>
      <c r="C127" s="243"/>
      <c r="D127" s="233" t="s">
        <v>135</v>
      </c>
      <c r="E127" s="244" t="s">
        <v>21</v>
      </c>
      <c r="F127" s="245" t="s">
        <v>183</v>
      </c>
      <c r="G127" s="243"/>
      <c r="H127" s="246">
        <v>49.176000000000002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AT127" s="252" t="s">
        <v>135</v>
      </c>
      <c r="AU127" s="252" t="s">
        <v>80</v>
      </c>
      <c r="AV127" s="12" t="s">
        <v>80</v>
      </c>
      <c r="AW127" s="12" t="s">
        <v>33</v>
      </c>
      <c r="AX127" s="12" t="s">
        <v>70</v>
      </c>
      <c r="AY127" s="252" t="s">
        <v>126</v>
      </c>
    </row>
    <row r="128" s="11" customFormat="1">
      <c r="B128" s="231"/>
      <c r="C128" s="232"/>
      <c r="D128" s="233" t="s">
        <v>135</v>
      </c>
      <c r="E128" s="234" t="s">
        <v>21</v>
      </c>
      <c r="F128" s="235" t="s">
        <v>184</v>
      </c>
      <c r="G128" s="232"/>
      <c r="H128" s="234" t="s">
        <v>21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AT128" s="241" t="s">
        <v>135</v>
      </c>
      <c r="AU128" s="241" t="s">
        <v>80</v>
      </c>
      <c r="AV128" s="11" t="s">
        <v>78</v>
      </c>
      <c r="AW128" s="11" t="s">
        <v>33</v>
      </c>
      <c r="AX128" s="11" t="s">
        <v>70</v>
      </c>
      <c r="AY128" s="241" t="s">
        <v>126</v>
      </c>
    </row>
    <row r="129" s="12" customFormat="1">
      <c r="B129" s="242"/>
      <c r="C129" s="243"/>
      <c r="D129" s="233" t="s">
        <v>135</v>
      </c>
      <c r="E129" s="244" t="s">
        <v>21</v>
      </c>
      <c r="F129" s="245" t="s">
        <v>185</v>
      </c>
      <c r="G129" s="243"/>
      <c r="H129" s="246">
        <v>26.707999999999998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AT129" s="252" t="s">
        <v>135</v>
      </c>
      <c r="AU129" s="252" t="s">
        <v>80</v>
      </c>
      <c r="AV129" s="12" t="s">
        <v>80</v>
      </c>
      <c r="AW129" s="12" t="s">
        <v>33</v>
      </c>
      <c r="AX129" s="12" t="s">
        <v>70</v>
      </c>
      <c r="AY129" s="252" t="s">
        <v>126</v>
      </c>
    </row>
    <row r="130" s="11" customFormat="1">
      <c r="B130" s="231"/>
      <c r="C130" s="232"/>
      <c r="D130" s="233" t="s">
        <v>135</v>
      </c>
      <c r="E130" s="234" t="s">
        <v>21</v>
      </c>
      <c r="F130" s="235" t="s">
        <v>186</v>
      </c>
      <c r="G130" s="232"/>
      <c r="H130" s="234" t="s">
        <v>21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135</v>
      </c>
      <c r="AU130" s="241" t="s">
        <v>80</v>
      </c>
      <c r="AV130" s="11" t="s">
        <v>78</v>
      </c>
      <c r="AW130" s="11" t="s">
        <v>33</v>
      </c>
      <c r="AX130" s="11" t="s">
        <v>70</v>
      </c>
      <c r="AY130" s="241" t="s">
        <v>126</v>
      </c>
    </row>
    <row r="131" s="12" customFormat="1">
      <c r="B131" s="242"/>
      <c r="C131" s="243"/>
      <c r="D131" s="233" t="s">
        <v>135</v>
      </c>
      <c r="E131" s="244" t="s">
        <v>21</v>
      </c>
      <c r="F131" s="245" t="s">
        <v>187</v>
      </c>
      <c r="G131" s="243"/>
      <c r="H131" s="246">
        <v>2167.3600000000001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135</v>
      </c>
      <c r="AU131" s="252" t="s">
        <v>80</v>
      </c>
      <c r="AV131" s="12" t="s">
        <v>80</v>
      </c>
      <c r="AW131" s="12" t="s">
        <v>33</v>
      </c>
      <c r="AX131" s="12" t="s">
        <v>70</v>
      </c>
      <c r="AY131" s="252" t="s">
        <v>126</v>
      </c>
    </row>
    <row r="132" s="11" customFormat="1">
      <c r="B132" s="231"/>
      <c r="C132" s="232"/>
      <c r="D132" s="233" t="s">
        <v>135</v>
      </c>
      <c r="E132" s="234" t="s">
        <v>21</v>
      </c>
      <c r="F132" s="235" t="s">
        <v>188</v>
      </c>
      <c r="G132" s="232"/>
      <c r="H132" s="234" t="s">
        <v>21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135</v>
      </c>
      <c r="AU132" s="241" t="s">
        <v>80</v>
      </c>
      <c r="AV132" s="11" t="s">
        <v>78</v>
      </c>
      <c r="AW132" s="11" t="s">
        <v>33</v>
      </c>
      <c r="AX132" s="11" t="s">
        <v>70</v>
      </c>
      <c r="AY132" s="241" t="s">
        <v>126</v>
      </c>
    </row>
    <row r="133" s="12" customFormat="1">
      <c r="B133" s="242"/>
      <c r="C133" s="243"/>
      <c r="D133" s="233" t="s">
        <v>135</v>
      </c>
      <c r="E133" s="244" t="s">
        <v>21</v>
      </c>
      <c r="F133" s="245" t="s">
        <v>189</v>
      </c>
      <c r="G133" s="243"/>
      <c r="H133" s="246">
        <v>63.399999999999999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AT133" s="252" t="s">
        <v>135</v>
      </c>
      <c r="AU133" s="252" t="s">
        <v>80</v>
      </c>
      <c r="AV133" s="12" t="s">
        <v>80</v>
      </c>
      <c r="AW133" s="12" t="s">
        <v>33</v>
      </c>
      <c r="AX133" s="12" t="s">
        <v>70</v>
      </c>
      <c r="AY133" s="252" t="s">
        <v>126</v>
      </c>
    </row>
    <row r="134" s="12" customFormat="1">
      <c r="B134" s="242"/>
      <c r="C134" s="243"/>
      <c r="D134" s="233" t="s">
        <v>135</v>
      </c>
      <c r="E134" s="244" t="s">
        <v>21</v>
      </c>
      <c r="F134" s="245" t="s">
        <v>190</v>
      </c>
      <c r="G134" s="243"/>
      <c r="H134" s="246">
        <v>778.98000000000002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AT134" s="252" t="s">
        <v>135</v>
      </c>
      <c r="AU134" s="252" t="s">
        <v>80</v>
      </c>
      <c r="AV134" s="12" t="s">
        <v>80</v>
      </c>
      <c r="AW134" s="12" t="s">
        <v>33</v>
      </c>
      <c r="AX134" s="12" t="s">
        <v>70</v>
      </c>
      <c r="AY134" s="252" t="s">
        <v>126</v>
      </c>
    </row>
    <row r="135" s="11" customFormat="1">
      <c r="B135" s="231"/>
      <c r="C135" s="232"/>
      <c r="D135" s="233" t="s">
        <v>135</v>
      </c>
      <c r="E135" s="234" t="s">
        <v>21</v>
      </c>
      <c r="F135" s="235" t="s">
        <v>172</v>
      </c>
      <c r="G135" s="232"/>
      <c r="H135" s="234" t="s">
        <v>21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135</v>
      </c>
      <c r="AU135" s="241" t="s">
        <v>80</v>
      </c>
      <c r="AV135" s="11" t="s">
        <v>78</v>
      </c>
      <c r="AW135" s="11" t="s">
        <v>33</v>
      </c>
      <c r="AX135" s="11" t="s">
        <v>70</v>
      </c>
      <c r="AY135" s="241" t="s">
        <v>126</v>
      </c>
    </row>
    <row r="136" s="12" customFormat="1">
      <c r="B136" s="242"/>
      <c r="C136" s="243"/>
      <c r="D136" s="233" t="s">
        <v>135</v>
      </c>
      <c r="E136" s="244" t="s">
        <v>21</v>
      </c>
      <c r="F136" s="245" t="s">
        <v>173</v>
      </c>
      <c r="G136" s="243"/>
      <c r="H136" s="246">
        <v>1.8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135</v>
      </c>
      <c r="AU136" s="252" t="s">
        <v>80</v>
      </c>
      <c r="AV136" s="12" t="s">
        <v>80</v>
      </c>
      <c r="AW136" s="12" t="s">
        <v>33</v>
      </c>
      <c r="AX136" s="12" t="s">
        <v>70</v>
      </c>
      <c r="AY136" s="252" t="s">
        <v>126</v>
      </c>
    </row>
    <row r="137" s="1" customFormat="1" ht="25.5" customHeight="1">
      <c r="B137" s="44"/>
      <c r="C137" s="219" t="s">
        <v>191</v>
      </c>
      <c r="D137" s="219" t="s">
        <v>128</v>
      </c>
      <c r="E137" s="220" t="s">
        <v>192</v>
      </c>
      <c r="F137" s="221" t="s">
        <v>193</v>
      </c>
      <c r="G137" s="222" t="s">
        <v>131</v>
      </c>
      <c r="H137" s="223">
        <v>3009.7399999999998</v>
      </c>
      <c r="I137" s="224"/>
      <c r="J137" s="225">
        <f>ROUND(I137*H137,2)</f>
        <v>0</v>
      </c>
      <c r="K137" s="221" t="s">
        <v>132</v>
      </c>
      <c r="L137" s="70"/>
      <c r="M137" s="226" t="s">
        <v>21</v>
      </c>
      <c r="N137" s="227" t="s">
        <v>41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133</v>
      </c>
      <c r="AT137" s="22" t="s">
        <v>128</v>
      </c>
      <c r="AU137" s="22" t="s">
        <v>80</v>
      </c>
      <c r="AY137" s="22" t="s">
        <v>126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78</v>
      </c>
      <c r="BK137" s="230">
        <f>ROUND(I137*H137,2)</f>
        <v>0</v>
      </c>
      <c r="BL137" s="22" t="s">
        <v>133</v>
      </c>
      <c r="BM137" s="22" t="s">
        <v>194</v>
      </c>
    </row>
    <row r="138" s="11" customFormat="1">
      <c r="B138" s="231"/>
      <c r="C138" s="232"/>
      <c r="D138" s="233" t="s">
        <v>135</v>
      </c>
      <c r="E138" s="234" t="s">
        <v>21</v>
      </c>
      <c r="F138" s="235" t="s">
        <v>195</v>
      </c>
      <c r="G138" s="232"/>
      <c r="H138" s="234" t="s">
        <v>21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135</v>
      </c>
      <c r="AU138" s="241" t="s">
        <v>80</v>
      </c>
      <c r="AV138" s="11" t="s">
        <v>78</v>
      </c>
      <c r="AW138" s="11" t="s">
        <v>33</v>
      </c>
      <c r="AX138" s="11" t="s">
        <v>70</v>
      </c>
      <c r="AY138" s="241" t="s">
        <v>126</v>
      </c>
    </row>
    <row r="139" s="12" customFormat="1">
      <c r="B139" s="242"/>
      <c r="C139" s="243"/>
      <c r="D139" s="233" t="s">
        <v>135</v>
      </c>
      <c r="E139" s="244" t="s">
        <v>21</v>
      </c>
      <c r="F139" s="245" t="s">
        <v>196</v>
      </c>
      <c r="G139" s="243"/>
      <c r="H139" s="246">
        <v>2167.3600000000001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135</v>
      </c>
      <c r="AU139" s="252" t="s">
        <v>80</v>
      </c>
      <c r="AV139" s="12" t="s">
        <v>80</v>
      </c>
      <c r="AW139" s="12" t="s">
        <v>33</v>
      </c>
      <c r="AX139" s="12" t="s">
        <v>70</v>
      </c>
      <c r="AY139" s="252" t="s">
        <v>126</v>
      </c>
    </row>
    <row r="140" s="11" customFormat="1">
      <c r="B140" s="231"/>
      <c r="C140" s="232"/>
      <c r="D140" s="233" t="s">
        <v>135</v>
      </c>
      <c r="E140" s="234" t="s">
        <v>21</v>
      </c>
      <c r="F140" s="235" t="s">
        <v>188</v>
      </c>
      <c r="G140" s="232"/>
      <c r="H140" s="234" t="s">
        <v>21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AT140" s="241" t="s">
        <v>135</v>
      </c>
      <c r="AU140" s="241" t="s">
        <v>80</v>
      </c>
      <c r="AV140" s="11" t="s">
        <v>78</v>
      </c>
      <c r="AW140" s="11" t="s">
        <v>33</v>
      </c>
      <c r="AX140" s="11" t="s">
        <v>70</v>
      </c>
      <c r="AY140" s="241" t="s">
        <v>126</v>
      </c>
    </row>
    <row r="141" s="12" customFormat="1">
      <c r="B141" s="242"/>
      <c r="C141" s="243"/>
      <c r="D141" s="233" t="s">
        <v>135</v>
      </c>
      <c r="E141" s="244" t="s">
        <v>21</v>
      </c>
      <c r="F141" s="245" t="s">
        <v>197</v>
      </c>
      <c r="G141" s="243"/>
      <c r="H141" s="246">
        <v>842.38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AT141" s="252" t="s">
        <v>135</v>
      </c>
      <c r="AU141" s="252" t="s">
        <v>80</v>
      </c>
      <c r="AV141" s="12" t="s">
        <v>80</v>
      </c>
      <c r="AW141" s="12" t="s">
        <v>33</v>
      </c>
      <c r="AX141" s="12" t="s">
        <v>70</v>
      </c>
      <c r="AY141" s="252" t="s">
        <v>126</v>
      </c>
    </row>
    <row r="142" s="1" customFormat="1" ht="51" customHeight="1">
      <c r="B142" s="44"/>
      <c r="C142" s="219" t="s">
        <v>198</v>
      </c>
      <c r="D142" s="219" t="s">
        <v>128</v>
      </c>
      <c r="E142" s="220" t="s">
        <v>199</v>
      </c>
      <c r="F142" s="221" t="s">
        <v>200</v>
      </c>
      <c r="G142" s="222" t="s">
        <v>131</v>
      </c>
      <c r="H142" s="223">
        <v>1674.7460000000001</v>
      </c>
      <c r="I142" s="224"/>
      <c r="J142" s="225">
        <f>ROUND(I142*H142,2)</f>
        <v>0</v>
      </c>
      <c r="K142" s="221" t="s">
        <v>132</v>
      </c>
      <c r="L142" s="70"/>
      <c r="M142" s="226" t="s">
        <v>21</v>
      </c>
      <c r="N142" s="227" t="s">
        <v>41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133</v>
      </c>
      <c r="AT142" s="22" t="s">
        <v>128</v>
      </c>
      <c r="AU142" s="22" t="s">
        <v>80</v>
      </c>
      <c r="AY142" s="22" t="s">
        <v>126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78</v>
      </c>
      <c r="BK142" s="230">
        <f>ROUND(I142*H142,2)</f>
        <v>0</v>
      </c>
      <c r="BL142" s="22" t="s">
        <v>133</v>
      </c>
      <c r="BM142" s="22" t="s">
        <v>201</v>
      </c>
    </row>
    <row r="143" s="11" customFormat="1">
      <c r="B143" s="231"/>
      <c r="C143" s="232"/>
      <c r="D143" s="233" t="s">
        <v>135</v>
      </c>
      <c r="E143" s="234" t="s">
        <v>21</v>
      </c>
      <c r="F143" s="235" t="s">
        <v>195</v>
      </c>
      <c r="G143" s="232"/>
      <c r="H143" s="234" t="s">
        <v>21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135</v>
      </c>
      <c r="AU143" s="241" t="s">
        <v>80</v>
      </c>
      <c r="AV143" s="11" t="s">
        <v>78</v>
      </c>
      <c r="AW143" s="11" t="s">
        <v>33</v>
      </c>
      <c r="AX143" s="11" t="s">
        <v>70</v>
      </c>
      <c r="AY143" s="241" t="s">
        <v>126</v>
      </c>
    </row>
    <row r="144" s="12" customFormat="1">
      <c r="B144" s="242"/>
      <c r="C144" s="243"/>
      <c r="D144" s="233" t="s">
        <v>135</v>
      </c>
      <c r="E144" s="244" t="s">
        <v>21</v>
      </c>
      <c r="F144" s="245" t="s">
        <v>196</v>
      </c>
      <c r="G144" s="243"/>
      <c r="H144" s="246">
        <v>2167.3600000000001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135</v>
      </c>
      <c r="AU144" s="252" t="s">
        <v>80</v>
      </c>
      <c r="AV144" s="12" t="s">
        <v>80</v>
      </c>
      <c r="AW144" s="12" t="s">
        <v>33</v>
      </c>
      <c r="AX144" s="12" t="s">
        <v>70</v>
      </c>
      <c r="AY144" s="252" t="s">
        <v>126</v>
      </c>
    </row>
    <row r="145" s="11" customFormat="1">
      <c r="B145" s="231"/>
      <c r="C145" s="232"/>
      <c r="D145" s="233" t="s">
        <v>135</v>
      </c>
      <c r="E145" s="234" t="s">
        <v>21</v>
      </c>
      <c r="F145" s="235" t="s">
        <v>202</v>
      </c>
      <c r="G145" s="232"/>
      <c r="H145" s="234" t="s">
        <v>21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135</v>
      </c>
      <c r="AU145" s="241" t="s">
        <v>80</v>
      </c>
      <c r="AV145" s="11" t="s">
        <v>78</v>
      </c>
      <c r="AW145" s="11" t="s">
        <v>33</v>
      </c>
      <c r="AX145" s="11" t="s">
        <v>70</v>
      </c>
      <c r="AY145" s="241" t="s">
        <v>126</v>
      </c>
    </row>
    <row r="146" s="12" customFormat="1">
      <c r="B146" s="242"/>
      <c r="C146" s="243"/>
      <c r="D146" s="233" t="s">
        <v>135</v>
      </c>
      <c r="E146" s="244" t="s">
        <v>21</v>
      </c>
      <c r="F146" s="245" t="s">
        <v>203</v>
      </c>
      <c r="G146" s="243"/>
      <c r="H146" s="246">
        <v>-492.61399999999998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AT146" s="252" t="s">
        <v>135</v>
      </c>
      <c r="AU146" s="252" t="s">
        <v>80</v>
      </c>
      <c r="AV146" s="12" t="s">
        <v>80</v>
      </c>
      <c r="AW146" s="12" t="s">
        <v>33</v>
      </c>
      <c r="AX146" s="12" t="s">
        <v>70</v>
      </c>
      <c r="AY146" s="252" t="s">
        <v>126</v>
      </c>
    </row>
    <row r="147" s="1" customFormat="1" ht="25.5" customHeight="1">
      <c r="B147" s="44"/>
      <c r="C147" s="219" t="s">
        <v>204</v>
      </c>
      <c r="D147" s="219" t="s">
        <v>128</v>
      </c>
      <c r="E147" s="220" t="s">
        <v>205</v>
      </c>
      <c r="F147" s="221" t="s">
        <v>206</v>
      </c>
      <c r="G147" s="222" t="s">
        <v>131</v>
      </c>
      <c r="H147" s="223">
        <v>3009.7399999999998</v>
      </c>
      <c r="I147" s="224"/>
      <c r="J147" s="225">
        <f>ROUND(I147*H147,2)</f>
        <v>0</v>
      </c>
      <c r="K147" s="221" t="s">
        <v>132</v>
      </c>
      <c r="L147" s="70"/>
      <c r="M147" s="226" t="s">
        <v>21</v>
      </c>
      <c r="N147" s="227" t="s">
        <v>41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133</v>
      </c>
      <c r="AT147" s="22" t="s">
        <v>128</v>
      </c>
      <c r="AU147" s="22" t="s">
        <v>80</v>
      </c>
      <c r="AY147" s="22" t="s">
        <v>126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78</v>
      </c>
      <c r="BK147" s="230">
        <f>ROUND(I147*H147,2)</f>
        <v>0</v>
      </c>
      <c r="BL147" s="22" t="s">
        <v>133</v>
      </c>
      <c r="BM147" s="22" t="s">
        <v>207</v>
      </c>
    </row>
    <row r="148" s="1" customFormat="1" ht="25.5" customHeight="1">
      <c r="B148" s="44"/>
      <c r="C148" s="219" t="s">
        <v>208</v>
      </c>
      <c r="D148" s="219" t="s">
        <v>128</v>
      </c>
      <c r="E148" s="220" t="s">
        <v>209</v>
      </c>
      <c r="F148" s="221" t="s">
        <v>210</v>
      </c>
      <c r="G148" s="222" t="s">
        <v>131</v>
      </c>
      <c r="H148" s="223">
        <v>40.427999999999997</v>
      </c>
      <c r="I148" s="224"/>
      <c r="J148" s="225">
        <f>ROUND(I148*H148,2)</f>
        <v>0</v>
      </c>
      <c r="K148" s="221" t="s">
        <v>132</v>
      </c>
      <c r="L148" s="70"/>
      <c r="M148" s="226" t="s">
        <v>21</v>
      </c>
      <c r="N148" s="227" t="s">
        <v>41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133</v>
      </c>
      <c r="AT148" s="22" t="s">
        <v>128</v>
      </c>
      <c r="AU148" s="22" t="s">
        <v>80</v>
      </c>
      <c r="AY148" s="22" t="s">
        <v>126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78</v>
      </c>
      <c r="BK148" s="230">
        <f>ROUND(I148*H148,2)</f>
        <v>0</v>
      </c>
      <c r="BL148" s="22" t="s">
        <v>133</v>
      </c>
      <c r="BM148" s="22" t="s">
        <v>211</v>
      </c>
    </row>
    <row r="149" s="11" customFormat="1">
      <c r="B149" s="231"/>
      <c r="C149" s="232"/>
      <c r="D149" s="233" t="s">
        <v>135</v>
      </c>
      <c r="E149" s="234" t="s">
        <v>21</v>
      </c>
      <c r="F149" s="235" t="s">
        <v>157</v>
      </c>
      <c r="G149" s="232"/>
      <c r="H149" s="234" t="s">
        <v>21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135</v>
      </c>
      <c r="AU149" s="241" t="s">
        <v>80</v>
      </c>
      <c r="AV149" s="11" t="s">
        <v>78</v>
      </c>
      <c r="AW149" s="11" t="s">
        <v>33</v>
      </c>
      <c r="AX149" s="11" t="s">
        <v>70</v>
      </c>
      <c r="AY149" s="241" t="s">
        <v>126</v>
      </c>
    </row>
    <row r="150" s="11" customFormat="1">
      <c r="B150" s="231"/>
      <c r="C150" s="232"/>
      <c r="D150" s="233" t="s">
        <v>135</v>
      </c>
      <c r="E150" s="234" t="s">
        <v>21</v>
      </c>
      <c r="F150" s="235" t="s">
        <v>158</v>
      </c>
      <c r="G150" s="232"/>
      <c r="H150" s="234" t="s">
        <v>21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135</v>
      </c>
      <c r="AU150" s="241" t="s">
        <v>80</v>
      </c>
      <c r="AV150" s="11" t="s">
        <v>78</v>
      </c>
      <c r="AW150" s="11" t="s">
        <v>33</v>
      </c>
      <c r="AX150" s="11" t="s">
        <v>70</v>
      </c>
      <c r="AY150" s="241" t="s">
        <v>126</v>
      </c>
    </row>
    <row r="151" s="12" customFormat="1">
      <c r="B151" s="242"/>
      <c r="C151" s="243"/>
      <c r="D151" s="233" t="s">
        <v>135</v>
      </c>
      <c r="E151" s="244" t="s">
        <v>21</v>
      </c>
      <c r="F151" s="245" t="s">
        <v>212</v>
      </c>
      <c r="G151" s="243"/>
      <c r="H151" s="246">
        <v>3.0600000000000001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AT151" s="252" t="s">
        <v>135</v>
      </c>
      <c r="AU151" s="252" t="s">
        <v>80</v>
      </c>
      <c r="AV151" s="12" t="s">
        <v>80</v>
      </c>
      <c r="AW151" s="12" t="s">
        <v>33</v>
      </c>
      <c r="AX151" s="12" t="s">
        <v>70</v>
      </c>
      <c r="AY151" s="252" t="s">
        <v>126</v>
      </c>
    </row>
    <row r="152" s="12" customFormat="1">
      <c r="B152" s="242"/>
      <c r="C152" s="243"/>
      <c r="D152" s="233" t="s">
        <v>135</v>
      </c>
      <c r="E152" s="244" t="s">
        <v>21</v>
      </c>
      <c r="F152" s="245" t="s">
        <v>213</v>
      </c>
      <c r="G152" s="243"/>
      <c r="H152" s="246">
        <v>1.5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AT152" s="252" t="s">
        <v>135</v>
      </c>
      <c r="AU152" s="252" t="s">
        <v>80</v>
      </c>
      <c r="AV152" s="12" t="s">
        <v>80</v>
      </c>
      <c r="AW152" s="12" t="s">
        <v>33</v>
      </c>
      <c r="AX152" s="12" t="s">
        <v>70</v>
      </c>
      <c r="AY152" s="252" t="s">
        <v>126</v>
      </c>
    </row>
    <row r="153" s="11" customFormat="1">
      <c r="B153" s="231"/>
      <c r="C153" s="232"/>
      <c r="D153" s="233" t="s">
        <v>135</v>
      </c>
      <c r="E153" s="234" t="s">
        <v>21</v>
      </c>
      <c r="F153" s="235" t="s">
        <v>160</v>
      </c>
      <c r="G153" s="232"/>
      <c r="H153" s="234" t="s">
        <v>21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135</v>
      </c>
      <c r="AU153" s="241" t="s">
        <v>80</v>
      </c>
      <c r="AV153" s="11" t="s">
        <v>78</v>
      </c>
      <c r="AW153" s="11" t="s">
        <v>33</v>
      </c>
      <c r="AX153" s="11" t="s">
        <v>70</v>
      </c>
      <c r="AY153" s="241" t="s">
        <v>126</v>
      </c>
    </row>
    <row r="154" s="12" customFormat="1">
      <c r="B154" s="242"/>
      <c r="C154" s="243"/>
      <c r="D154" s="233" t="s">
        <v>135</v>
      </c>
      <c r="E154" s="244" t="s">
        <v>21</v>
      </c>
      <c r="F154" s="245" t="s">
        <v>214</v>
      </c>
      <c r="G154" s="243"/>
      <c r="H154" s="246">
        <v>3.5640000000000001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135</v>
      </c>
      <c r="AU154" s="252" t="s">
        <v>80</v>
      </c>
      <c r="AV154" s="12" t="s">
        <v>80</v>
      </c>
      <c r="AW154" s="12" t="s">
        <v>33</v>
      </c>
      <c r="AX154" s="12" t="s">
        <v>70</v>
      </c>
      <c r="AY154" s="252" t="s">
        <v>126</v>
      </c>
    </row>
    <row r="155" s="12" customFormat="1">
      <c r="B155" s="242"/>
      <c r="C155" s="243"/>
      <c r="D155" s="233" t="s">
        <v>135</v>
      </c>
      <c r="E155" s="244" t="s">
        <v>21</v>
      </c>
      <c r="F155" s="245" t="s">
        <v>215</v>
      </c>
      <c r="G155" s="243"/>
      <c r="H155" s="246">
        <v>1.94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AT155" s="252" t="s">
        <v>135</v>
      </c>
      <c r="AU155" s="252" t="s">
        <v>80</v>
      </c>
      <c r="AV155" s="12" t="s">
        <v>80</v>
      </c>
      <c r="AW155" s="12" t="s">
        <v>33</v>
      </c>
      <c r="AX155" s="12" t="s">
        <v>70</v>
      </c>
      <c r="AY155" s="252" t="s">
        <v>126</v>
      </c>
    </row>
    <row r="156" s="11" customFormat="1">
      <c r="B156" s="231"/>
      <c r="C156" s="232"/>
      <c r="D156" s="233" t="s">
        <v>135</v>
      </c>
      <c r="E156" s="234" t="s">
        <v>21</v>
      </c>
      <c r="F156" s="235" t="s">
        <v>162</v>
      </c>
      <c r="G156" s="232"/>
      <c r="H156" s="234" t="s">
        <v>21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135</v>
      </c>
      <c r="AU156" s="241" t="s">
        <v>80</v>
      </c>
      <c r="AV156" s="11" t="s">
        <v>78</v>
      </c>
      <c r="AW156" s="11" t="s">
        <v>33</v>
      </c>
      <c r="AX156" s="11" t="s">
        <v>70</v>
      </c>
      <c r="AY156" s="241" t="s">
        <v>126</v>
      </c>
    </row>
    <row r="157" s="12" customFormat="1">
      <c r="B157" s="242"/>
      <c r="C157" s="243"/>
      <c r="D157" s="233" t="s">
        <v>135</v>
      </c>
      <c r="E157" s="244" t="s">
        <v>21</v>
      </c>
      <c r="F157" s="245" t="s">
        <v>216</v>
      </c>
      <c r="G157" s="243"/>
      <c r="H157" s="246">
        <v>4.1100000000000003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AT157" s="252" t="s">
        <v>135</v>
      </c>
      <c r="AU157" s="252" t="s">
        <v>80</v>
      </c>
      <c r="AV157" s="12" t="s">
        <v>80</v>
      </c>
      <c r="AW157" s="12" t="s">
        <v>33</v>
      </c>
      <c r="AX157" s="12" t="s">
        <v>70</v>
      </c>
      <c r="AY157" s="252" t="s">
        <v>126</v>
      </c>
    </row>
    <row r="158" s="12" customFormat="1">
      <c r="B158" s="242"/>
      <c r="C158" s="243"/>
      <c r="D158" s="233" t="s">
        <v>135</v>
      </c>
      <c r="E158" s="244" t="s">
        <v>21</v>
      </c>
      <c r="F158" s="245" t="s">
        <v>217</v>
      </c>
      <c r="G158" s="243"/>
      <c r="H158" s="246">
        <v>2.2999999999999998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AT158" s="252" t="s">
        <v>135</v>
      </c>
      <c r="AU158" s="252" t="s">
        <v>80</v>
      </c>
      <c r="AV158" s="12" t="s">
        <v>80</v>
      </c>
      <c r="AW158" s="12" t="s">
        <v>33</v>
      </c>
      <c r="AX158" s="12" t="s">
        <v>70</v>
      </c>
      <c r="AY158" s="252" t="s">
        <v>126</v>
      </c>
    </row>
    <row r="159" s="11" customFormat="1">
      <c r="B159" s="231"/>
      <c r="C159" s="232"/>
      <c r="D159" s="233" t="s">
        <v>135</v>
      </c>
      <c r="E159" s="234" t="s">
        <v>21</v>
      </c>
      <c r="F159" s="235" t="s">
        <v>164</v>
      </c>
      <c r="G159" s="232"/>
      <c r="H159" s="234" t="s">
        <v>21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135</v>
      </c>
      <c r="AU159" s="241" t="s">
        <v>80</v>
      </c>
      <c r="AV159" s="11" t="s">
        <v>78</v>
      </c>
      <c r="AW159" s="11" t="s">
        <v>33</v>
      </c>
      <c r="AX159" s="11" t="s">
        <v>70</v>
      </c>
      <c r="AY159" s="241" t="s">
        <v>126</v>
      </c>
    </row>
    <row r="160" s="12" customFormat="1">
      <c r="B160" s="242"/>
      <c r="C160" s="243"/>
      <c r="D160" s="233" t="s">
        <v>135</v>
      </c>
      <c r="E160" s="244" t="s">
        <v>21</v>
      </c>
      <c r="F160" s="245" t="s">
        <v>218</v>
      </c>
      <c r="G160" s="243"/>
      <c r="H160" s="246">
        <v>4.194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AT160" s="252" t="s">
        <v>135</v>
      </c>
      <c r="AU160" s="252" t="s">
        <v>80</v>
      </c>
      <c r="AV160" s="12" t="s">
        <v>80</v>
      </c>
      <c r="AW160" s="12" t="s">
        <v>33</v>
      </c>
      <c r="AX160" s="12" t="s">
        <v>70</v>
      </c>
      <c r="AY160" s="252" t="s">
        <v>126</v>
      </c>
    </row>
    <row r="161" s="12" customFormat="1">
      <c r="B161" s="242"/>
      <c r="C161" s="243"/>
      <c r="D161" s="233" t="s">
        <v>135</v>
      </c>
      <c r="E161" s="244" t="s">
        <v>21</v>
      </c>
      <c r="F161" s="245" t="s">
        <v>219</v>
      </c>
      <c r="G161" s="243"/>
      <c r="H161" s="246">
        <v>2.0800000000000001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AT161" s="252" t="s">
        <v>135</v>
      </c>
      <c r="AU161" s="252" t="s">
        <v>80</v>
      </c>
      <c r="AV161" s="12" t="s">
        <v>80</v>
      </c>
      <c r="AW161" s="12" t="s">
        <v>33</v>
      </c>
      <c r="AX161" s="12" t="s">
        <v>70</v>
      </c>
      <c r="AY161" s="252" t="s">
        <v>126</v>
      </c>
    </row>
    <row r="162" s="11" customFormat="1">
      <c r="B162" s="231"/>
      <c r="C162" s="232"/>
      <c r="D162" s="233" t="s">
        <v>135</v>
      </c>
      <c r="E162" s="234" t="s">
        <v>21</v>
      </c>
      <c r="F162" s="235" t="s">
        <v>166</v>
      </c>
      <c r="G162" s="232"/>
      <c r="H162" s="234" t="s">
        <v>21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135</v>
      </c>
      <c r="AU162" s="241" t="s">
        <v>80</v>
      </c>
      <c r="AV162" s="11" t="s">
        <v>78</v>
      </c>
      <c r="AW162" s="11" t="s">
        <v>33</v>
      </c>
      <c r="AX162" s="11" t="s">
        <v>70</v>
      </c>
      <c r="AY162" s="241" t="s">
        <v>126</v>
      </c>
    </row>
    <row r="163" s="12" customFormat="1">
      <c r="B163" s="242"/>
      <c r="C163" s="243"/>
      <c r="D163" s="233" t="s">
        <v>135</v>
      </c>
      <c r="E163" s="244" t="s">
        <v>21</v>
      </c>
      <c r="F163" s="245" t="s">
        <v>220</v>
      </c>
      <c r="G163" s="243"/>
      <c r="H163" s="246">
        <v>2.9340000000000002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135</v>
      </c>
      <c r="AU163" s="252" t="s">
        <v>80</v>
      </c>
      <c r="AV163" s="12" t="s">
        <v>80</v>
      </c>
      <c r="AW163" s="12" t="s">
        <v>33</v>
      </c>
      <c r="AX163" s="12" t="s">
        <v>70</v>
      </c>
      <c r="AY163" s="252" t="s">
        <v>126</v>
      </c>
    </row>
    <row r="164" s="12" customFormat="1">
      <c r="B164" s="242"/>
      <c r="C164" s="243"/>
      <c r="D164" s="233" t="s">
        <v>135</v>
      </c>
      <c r="E164" s="244" t="s">
        <v>21</v>
      </c>
      <c r="F164" s="245" t="s">
        <v>221</v>
      </c>
      <c r="G164" s="243"/>
      <c r="H164" s="246">
        <v>1.44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135</v>
      </c>
      <c r="AU164" s="252" t="s">
        <v>80</v>
      </c>
      <c r="AV164" s="12" t="s">
        <v>80</v>
      </c>
      <c r="AW164" s="12" t="s">
        <v>33</v>
      </c>
      <c r="AX164" s="12" t="s">
        <v>70</v>
      </c>
      <c r="AY164" s="252" t="s">
        <v>126</v>
      </c>
    </row>
    <row r="165" s="11" customFormat="1">
      <c r="B165" s="231"/>
      <c r="C165" s="232"/>
      <c r="D165" s="233" t="s">
        <v>135</v>
      </c>
      <c r="E165" s="234" t="s">
        <v>21</v>
      </c>
      <c r="F165" s="235" t="s">
        <v>168</v>
      </c>
      <c r="G165" s="232"/>
      <c r="H165" s="234" t="s">
        <v>21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135</v>
      </c>
      <c r="AU165" s="241" t="s">
        <v>80</v>
      </c>
      <c r="AV165" s="11" t="s">
        <v>78</v>
      </c>
      <c r="AW165" s="11" t="s">
        <v>33</v>
      </c>
      <c r="AX165" s="11" t="s">
        <v>70</v>
      </c>
      <c r="AY165" s="241" t="s">
        <v>126</v>
      </c>
    </row>
    <row r="166" s="12" customFormat="1">
      <c r="B166" s="242"/>
      <c r="C166" s="243"/>
      <c r="D166" s="233" t="s">
        <v>135</v>
      </c>
      <c r="E166" s="244" t="s">
        <v>21</v>
      </c>
      <c r="F166" s="245" t="s">
        <v>222</v>
      </c>
      <c r="G166" s="243"/>
      <c r="H166" s="246">
        <v>3.3540000000000001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AT166" s="252" t="s">
        <v>135</v>
      </c>
      <c r="AU166" s="252" t="s">
        <v>80</v>
      </c>
      <c r="AV166" s="12" t="s">
        <v>80</v>
      </c>
      <c r="AW166" s="12" t="s">
        <v>33</v>
      </c>
      <c r="AX166" s="12" t="s">
        <v>70</v>
      </c>
      <c r="AY166" s="252" t="s">
        <v>126</v>
      </c>
    </row>
    <row r="167" s="12" customFormat="1">
      <c r="B167" s="242"/>
      <c r="C167" s="243"/>
      <c r="D167" s="233" t="s">
        <v>135</v>
      </c>
      <c r="E167" s="244" t="s">
        <v>21</v>
      </c>
      <c r="F167" s="245" t="s">
        <v>223</v>
      </c>
      <c r="G167" s="243"/>
      <c r="H167" s="246">
        <v>1.6599999999999999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135</v>
      </c>
      <c r="AU167" s="252" t="s">
        <v>80</v>
      </c>
      <c r="AV167" s="12" t="s">
        <v>80</v>
      </c>
      <c r="AW167" s="12" t="s">
        <v>33</v>
      </c>
      <c r="AX167" s="12" t="s">
        <v>70</v>
      </c>
      <c r="AY167" s="252" t="s">
        <v>126</v>
      </c>
    </row>
    <row r="168" s="11" customFormat="1">
      <c r="B168" s="231"/>
      <c r="C168" s="232"/>
      <c r="D168" s="233" t="s">
        <v>135</v>
      </c>
      <c r="E168" s="234" t="s">
        <v>21</v>
      </c>
      <c r="F168" s="235" t="s">
        <v>170</v>
      </c>
      <c r="G168" s="232"/>
      <c r="H168" s="234" t="s">
        <v>21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135</v>
      </c>
      <c r="AU168" s="241" t="s">
        <v>80</v>
      </c>
      <c r="AV168" s="11" t="s">
        <v>78</v>
      </c>
      <c r="AW168" s="11" t="s">
        <v>33</v>
      </c>
      <c r="AX168" s="11" t="s">
        <v>70</v>
      </c>
      <c r="AY168" s="241" t="s">
        <v>126</v>
      </c>
    </row>
    <row r="169" s="12" customFormat="1">
      <c r="B169" s="242"/>
      <c r="C169" s="243"/>
      <c r="D169" s="233" t="s">
        <v>135</v>
      </c>
      <c r="E169" s="244" t="s">
        <v>21</v>
      </c>
      <c r="F169" s="245" t="s">
        <v>224</v>
      </c>
      <c r="G169" s="243"/>
      <c r="H169" s="246">
        <v>8.2919999999999998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135</v>
      </c>
      <c r="AU169" s="252" t="s">
        <v>80</v>
      </c>
      <c r="AV169" s="12" t="s">
        <v>80</v>
      </c>
      <c r="AW169" s="12" t="s">
        <v>33</v>
      </c>
      <c r="AX169" s="12" t="s">
        <v>70</v>
      </c>
      <c r="AY169" s="252" t="s">
        <v>126</v>
      </c>
    </row>
    <row r="170" s="1" customFormat="1" ht="38.25" customHeight="1">
      <c r="B170" s="44"/>
      <c r="C170" s="219" t="s">
        <v>225</v>
      </c>
      <c r="D170" s="219" t="s">
        <v>128</v>
      </c>
      <c r="E170" s="220" t="s">
        <v>226</v>
      </c>
      <c r="F170" s="221" t="s">
        <v>227</v>
      </c>
      <c r="G170" s="222" t="s">
        <v>131</v>
      </c>
      <c r="H170" s="223">
        <v>21.120000000000001</v>
      </c>
      <c r="I170" s="224"/>
      <c r="J170" s="225">
        <f>ROUND(I170*H170,2)</f>
        <v>0</v>
      </c>
      <c r="K170" s="221" t="s">
        <v>132</v>
      </c>
      <c r="L170" s="70"/>
      <c r="M170" s="226" t="s">
        <v>21</v>
      </c>
      <c r="N170" s="227" t="s">
        <v>41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2" t="s">
        <v>133</v>
      </c>
      <c r="AT170" s="22" t="s">
        <v>128</v>
      </c>
      <c r="AU170" s="22" t="s">
        <v>80</v>
      </c>
      <c r="AY170" s="22" t="s">
        <v>126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78</v>
      </c>
      <c r="BK170" s="230">
        <f>ROUND(I170*H170,2)</f>
        <v>0</v>
      </c>
      <c r="BL170" s="22" t="s">
        <v>133</v>
      </c>
      <c r="BM170" s="22" t="s">
        <v>228</v>
      </c>
    </row>
    <row r="171" s="11" customFormat="1">
      <c r="B171" s="231"/>
      <c r="C171" s="232"/>
      <c r="D171" s="233" t="s">
        <v>135</v>
      </c>
      <c r="E171" s="234" t="s">
        <v>21</v>
      </c>
      <c r="F171" s="235" t="s">
        <v>229</v>
      </c>
      <c r="G171" s="232"/>
      <c r="H171" s="234" t="s">
        <v>21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135</v>
      </c>
      <c r="AU171" s="241" t="s">
        <v>80</v>
      </c>
      <c r="AV171" s="11" t="s">
        <v>78</v>
      </c>
      <c r="AW171" s="11" t="s">
        <v>33</v>
      </c>
      <c r="AX171" s="11" t="s">
        <v>70</v>
      </c>
      <c r="AY171" s="241" t="s">
        <v>126</v>
      </c>
    </row>
    <row r="172" s="12" customFormat="1">
      <c r="B172" s="242"/>
      <c r="C172" s="243"/>
      <c r="D172" s="233" t="s">
        <v>135</v>
      </c>
      <c r="E172" s="244" t="s">
        <v>21</v>
      </c>
      <c r="F172" s="245" t="s">
        <v>230</v>
      </c>
      <c r="G172" s="243"/>
      <c r="H172" s="246">
        <v>11.52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AT172" s="252" t="s">
        <v>135</v>
      </c>
      <c r="AU172" s="252" t="s">
        <v>80</v>
      </c>
      <c r="AV172" s="12" t="s">
        <v>80</v>
      </c>
      <c r="AW172" s="12" t="s">
        <v>33</v>
      </c>
      <c r="AX172" s="12" t="s">
        <v>70</v>
      </c>
      <c r="AY172" s="252" t="s">
        <v>126</v>
      </c>
    </row>
    <row r="173" s="12" customFormat="1">
      <c r="B173" s="242"/>
      <c r="C173" s="243"/>
      <c r="D173" s="233" t="s">
        <v>135</v>
      </c>
      <c r="E173" s="244" t="s">
        <v>21</v>
      </c>
      <c r="F173" s="245" t="s">
        <v>231</v>
      </c>
      <c r="G173" s="243"/>
      <c r="H173" s="246">
        <v>9.5999999999999996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AT173" s="252" t="s">
        <v>135</v>
      </c>
      <c r="AU173" s="252" t="s">
        <v>80</v>
      </c>
      <c r="AV173" s="12" t="s">
        <v>80</v>
      </c>
      <c r="AW173" s="12" t="s">
        <v>33</v>
      </c>
      <c r="AX173" s="12" t="s">
        <v>70</v>
      </c>
      <c r="AY173" s="252" t="s">
        <v>126</v>
      </c>
    </row>
    <row r="174" s="1" customFormat="1" ht="16.5" customHeight="1">
      <c r="B174" s="44"/>
      <c r="C174" s="253" t="s">
        <v>232</v>
      </c>
      <c r="D174" s="253" t="s">
        <v>233</v>
      </c>
      <c r="E174" s="254" t="s">
        <v>234</v>
      </c>
      <c r="F174" s="255" t="s">
        <v>235</v>
      </c>
      <c r="G174" s="256" t="s">
        <v>236</v>
      </c>
      <c r="H174" s="257">
        <v>39.072000000000003</v>
      </c>
      <c r="I174" s="258"/>
      <c r="J174" s="259">
        <f>ROUND(I174*H174,2)</f>
        <v>0</v>
      </c>
      <c r="K174" s="255" t="s">
        <v>132</v>
      </c>
      <c r="L174" s="260"/>
      <c r="M174" s="261" t="s">
        <v>21</v>
      </c>
      <c r="N174" s="262" t="s">
        <v>41</v>
      </c>
      <c r="O174" s="45"/>
      <c r="P174" s="228">
        <f>O174*H174</f>
        <v>0</v>
      </c>
      <c r="Q174" s="228">
        <v>1</v>
      </c>
      <c r="R174" s="228">
        <f>Q174*H174</f>
        <v>39.072000000000003</v>
      </c>
      <c r="S174" s="228">
        <v>0</v>
      </c>
      <c r="T174" s="229">
        <f>S174*H174</f>
        <v>0</v>
      </c>
      <c r="AR174" s="22" t="s">
        <v>198</v>
      </c>
      <c r="AT174" s="22" t="s">
        <v>233</v>
      </c>
      <c r="AU174" s="22" t="s">
        <v>80</v>
      </c>
      <c r="AY174" s="22" t="s">
        <v>126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78</v>
      </c>
      <c r="BK174" s="230">
        <f>ROUND(I174*H174,2)</f>
        <v>0</v>
      </c>
      <c r="BL174" s="22" t="s">
        <v>133</v>
      </c>
      <c r="BM174" s="22" t="s">
        <v>237</v>
      </c>
    </row>
    <row r="175" s="12" customFormat="1">
      <c r="B175" s="242"/>
      <c r="C175" s="243"/>
      <c r="D175" s="233" t="s">
        <v>135</v>
      </c>
      <c r="E175" s="244" t="s">
        <v>21</v>
      </c>
      <c r="F175" s="245" t="s">
        <v>238</v>
      </c>
      <c r="G175" s="243"/>
      <c r="H175" s="246">
        <v>39.072000000000003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135</v>
      </c>
      <c r="AU175" s="252" t="s">
        <v>80</v>
      </c>
      <c r="AV175" s="12" t="s">
        <v>80</v>
      </c>
      <c r="AW175" s="12" t="s">
        <v>33</v>
      </c>
      <c r="AX175" s="12" t="s">
        <v>70</v>
      </c>
      <c r="AY175" s="252" t="s">
        <v>126</v>
      </c>
    </row>
    <row r="176" s="1" customFormat="1" ht="25.5" customHeight="1">
      <c r="B176" s="44"/>
      <c r="C176" s="219" t="s">
        <v>239</v>
      </c>
      <c r="D176" s="219" t="s">
        <v>128</v>
      </c>
      <c r="E176" s="220" t="s">
        <v>240</v>
      </c>
      <c r="F176" s="221" t="s">
        <v>241</v>
      </c>
      <c r="G176" s="222" t="s">
        <v>242</v>
      </c>
      <c r="H176" s="223">
        <v>317</v>
      </c>
      <c r="I176" s="224"/>
      <c r="J176" s="225">
        <f>ROUND(I176*H176,2)</f>
        <v>0</v>
      </c>
      <c r="K176" s="221" t="s">
        <v>132</v>
      </c>
      <c r="L176" s="70"/>
      <c r="M176" s="226" t="s">
        <v>21</v>
      </c>
      <c r="N176" s="227" t="s">
        <v>41</v>
      </c>
      <c r="O176" s="4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AR176" s="22" t="s">
        <v>133</v>
      </c>
      <c r="AT176" s="22" t="s">
        <v>128</v>
      </c>
      <c r="AU176" s="22" t="s">
        <v>80</v>
      </c>
      <c r="AY176" s="22" t="s">
        <v>126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78</v>
      </c>
      <c r="BK176" s="230">
        <f>ROUND(I176*H176,2)</f>
        <v>0</v>
      </c>
      <c r="BL176" s="22" t="s">
        <v>133</v>
      </c>
      <c r="BM176" s="22" t="s">
        <v>243</v>
      </c>
    </row>
    <row r="177" s="11" customFormat="1">
      <c r="B177" s="231"/>
      <c r="C177" s="232"/>
      <c r="D177" s="233" t="s">
        <v>135</v>
      </c>
      <c r="E177" s="234" t="s">
        <v>21</v>
      </c>
      <c r="F177" s="235" t="s">
        <v>244</v>
      </c>
      <c r="G177" s="232"/>
      <c r="H177" s="234" t="s">
        <v>21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AT177" s="241" t="s">
        <v>135</v>
      </c>
      <c r="AU177" s="241" t="s">
        <v>80</v>
      </c>
      <c r="AV177" s="11" t="s">
        <v>78</v>
      </c>
      <c r="AW177" s="11" t="s">
        <v>33</v>
      </c>
      <c r="AX177" s="11" t="s">
        <v>70</v>
      </c>
      <c r="AY177" s="241" t="s">
        <v>126</v>
      </c>
    </row>
    <row r="178" s="11" customFormat="1">
      <c r="B178" s="231"/>
      <c r="C178" s="232"/>
      <c r="D178" s="233" t="s">
        <v>135</v>
      </c>
      <c r="E178" s="234" t="s">
        <v>21</v>
      </c>
      <c r="F178" s="235" t="s">
        <v>245</v>
      </c>
      <c r="G178" s="232"/>
      <c r="H178" s="234" t="s">
        <v>21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135</v>
      </c>
      <c r="AU178" s="241" t="s">
        <v>80</v>
      </c>
      <c r="AV178" s="11" t="s">
        <v>78</v>
      </c>
      <c r="AW178" s="11" t="s">
        <v>33</v>
      </c>
      <c r="AX178" s="11" t="s">
        <v>70</v>
      </c>
      <c r="AY178" s="241" t="s">
        <v>126</v>
      </c>
    </row>
    <row r="179" s="12" customFormat="1">
      <c r="B179" s="242"/>
      <c r="C179" s="243"/>
      <c r="D179" s="233" t="s">
        <v>135</v>
      </c>
      <c r="E179" s="244" t="s">
        <v>21</v>
      </c>
      <c r="F179" s="245" t="s">
        <v>246</v>
      </c>
      <c r="G179" s="243"/>
      <c r="H179" s="246">
        <v>57.200000000000003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AT179" s="252" t="s">
        <v>135</v>
      </c>
      <c r="AU179" s="252" t="s">
        <v>80</v>
      </c>
      <c r="AV179" s="12" t="s">
        <v>80</v>
      </c>
      <c r="AW179" s="12" t="s">
        <v>33</v>
      </c>
      <c r="AX179" s="12" t="s">
        <v>70</v>
      </c>
      <c r="AY179" s="252" t="s">
        <v>126</v>
      </c>
    </row>
    <row r="180" s="11" customFormat="1">
      <c r="B180" s="231"/>
      <c r="C180" s="232"/>
      <c r="D180" s="233" t="s">
        <v>135</v>
      </c>
      <c r="E180" s="234" t="s">
        <v>21</v>
      </c>
      <c r="F180" s="235" t="s">
        <v>247</v>
      </c>
      <c r="G180" s="232"/>
      <c r="H180" s="234" t="s">
        <v>21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135</v>
      </c>
      <c r="AU180" s="241" t="s">
        <v>80</v>
      </c>
      <c r="AV180" s="11" t="s">
        <v>78</v>
      </c>
      <c r="AW180" s="11" t="s">
        <v>33</v>
      </c>
      <c r="AX180" s="11" t="s">
        <v>70</v>
      </c>
      <c r="AY180" s="241" t="s">
        <v>126</v>
      </c>
    </row>
    <row r="181" s="12" customFormat="1">
      <c r="B181" s="242"/>
      <c r="C181" s="243"/>
      <c r="D181" s="233" t="s">
        <v>135</v>
      </c>
      <c r="E181" s="244" t="s">
        <v>21</v>
      </c>
      <c r="F181" s="245" t="s">
        <v>248</v>
      </c>
      <c r="G181" s="243"/>
      <c r="H181" s="246">
        <v>29.300000000000001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AT181" s="252" t="s">
        <v>135</v>
      </c>
      <c r="AU181" s="252" t="s">
        <v>80</v>
      </c>
      <c r="AV181" s="12" t="s">
        <v>80</v>
      </c>
      <c r="AW181" s="12" t="s">
        <v>33</v>
      </c>
      <c r="AX181" s="12" t="s">
        <v>70</v>
      </c>
      <c r="AY181" s="252" t="s">
        <v>126</v>
      </c>
    </row>
    <row r="182" s="11" customFormat="1">
      <c r="B182" s="231"/>
      <c r="C182" s="232"/>
      <c r="D182" s="233" t="s">
        <v>135</v>
      </c>
      <c r="E182" s="234" t="s">
        <v>21</v>
      </c>
      <c r="F182" s="235" t="s">
        <v>148</v>
      </c>
      <c r="G182" s="232"/>
      <c r="H182" s="234" t="s">
        <v>21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135</v>
      </c>
      <c r="AU182" s="241" t="s">
        <v>80</v>
      </c>
      <c r="AV182" s="11" t="s">
        <v>78</v>
      </c>
      <c r="AW182" s="11" t="s">
        <v>33</v>
      </c>
      <c r="AX182" s="11" t="s">
        <v>70</v>
      </c>
      <c r="AY182" s="241" t="s">
        <v>126</v>
      </c>
    </row>
    <row r="183" s="12" customFormat="1">
      <c r="B183" s="242"/>
      <c r="C183" s="243"/>
      <c r="D183" s="233" t="s">
        <v>135</v>
      </c>
      <c r="E183" s="244" t="s">
        <v>21</v>
      </c>
      <c r="F183" s="245" t="s">
        <v>249</v>
      </c>
      <c r="G183" s="243"/>
      <c r="H183" s="246">
        <v>110.7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AT183" s="252" t="s">
        <v>135</v>
      </c>
      <c r="AU183" s="252" t="s">
        <v>80</v>
      </c>
      <c r="AV183" s="12" t="s">
        <v>80</v>
      </c>
      <c r="AW183" s="12" t="s">
        <v>33</v>
      </c>
      <c r="AX183" s="12" t="s">
        <v>70</v>
      </c>
      <c r="AY183" s="252" t="s">
        <v>126</v>
      </c>
    </row>
    <row r="184" s="11" customFormat="1">
      <c r="B184" s="231"/>
      <c r="C184" s="232"/>
      <c r="D184" s="233" t="s">
        <v>135</v>
      </c>
      <c r="E184" s="234" t="s">
        <v>21</v>
      </c>
      <c r="F184" s="235" t="s">
        <v>250</v>
      </c>
      <c r="G184" s="232"/>
      <c r="H184" s="234" t="s">
        <v>21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135</v>
      </c>
      <c r="AU184" s="241" t="s">
        <v>80</v>
      </c>
      <c r="AV184" s="11" t="s">
        <v>78</v>
      </c>
      <c r="AW184" s="11" t="s">
        <v>33</v>
      </c>
      <c r="AX184" s="11" t="s">
        <v>70</v>
      </c>
      <c r="AY184" s="241" t="s">
        <v>126</v>
      </c>
    </row>
    <row r="185" s="12" customFormat="1">
      <c r="B185" s="242"/>
      <c r="C185" s="243"/>
      <c r="D185" s="233" t="s">
        <v>135</v>
      </c>
      <c r="E185" s="244" t="s">
        <v>21</v>
      </c>
      <c r="F185" s="245" t="s">
        <v>251</v>
      </c>
      <c r="G185" s="243"/>
      <c r="H185" s="246">
        <v>106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135</v>
      </c>
      <c r="AU185" s="252" t="s">
        <v>80</v>
      </c>
      <c r="AV185" s="12" t="s">
        <v>80</v>
      </c>
      <c r="AW185" s="12" t="s">
        <v>33</v>
      </c>
      <c r="AX185" s="12" t="s">
        <v>70</v>
      </c>
      <c r="AY185" s="252" t="s">
        <v>126</v>
      </c>
    </row>
    <row r="186" s="11" customFormat="1">
      <c r="B186" s="231"/>
      <c r="C186" s="232"/>
      <c r="D186" s="233" t="s">
        <v>135</v>
      </c>
      <c r="E186" s="234" t="s">
        <v>21</v>
      </c>
      <c r="F186" s="235" t="s">
        <v>252</v>
      </c>
      <c r="G186" s="232"/>
      <c r="H186" s="234" t="s">
        <v>21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135</v>
      </c>
      <c r="AU186" s="241" t="s">
        <v>80</v>
      </c>
      <c r="AV186" s="11" t="s">
        <v>78</v>
      </c>
      <c r="AW186" s="11" t="s">
        <v>33</v>
      </c>
      <c r="AX186" s="11" t="s">
        <v>70</v>
      </c>
      <c r="AY186" s="241" t="s">
        <v>126</v>
      </c>
    </row>
    <row r="187" s="12" customFormat="1">
      <c r="B187" s="242"/>
      <c r="C187" s="243"/>
      <c r="D187" s="233" t="s">
        <v>135</v>
      </c>
      <c r="E187" s="244" t="s">
        <v>21</v>
      </c>
      <c r="F187" s="245" t="s">
        <v>253</v>
      </c>
      <c r="G187" s="243"/>
      <c r="H187" s="246">
        <v>4.9000000000000004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AT187" s="252" t="s">
        <v>135</v>
      </c>
      <c r="AU187" s="252" t="s">
        <v>80</v>
      </c>
      <c r="AV187" s="12" t="s">
        <v>80</v>
      </c>
      <c r="AW187" s="12" t="s">
        <v>33</v>
      </c>
      <c r="AX187" s="12" t="s">
        <v>70</v>
      </c>
      <c r="AY187" s="252" t="s">
        <v>126</v>
      </c>
    </row>
    <row r="188" s="11" customFormat="1">
      <c r="B188" s="231"/>
      <c r="C188" s="232"/>
      <c r="D188" s="233" t="s">
        <v>135</v>
      </c>
      <c r="E188" s="234" t="s">
        <v>21</v>
      </c>
      <c r="F188" s="235" t="s">
        <v>254</v>
      </c>
      <c r="G188" s="232"/>
      <c r="H188" s="234" t="s">
        <v>21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135</v>
      </c>
      <c r="AU188" s="241" t="s">
        <v>80</v>
      </c>
      <c r="AV188" s="11" t="s">
        <v>78</v>
      </c>
      <c r="AW188" s="11" t="s">
        <v>33</v>
      </c>
      <c r="AX188" s="11" t="s">
        <v>70</v>
      </c>
      <c r="AY188" s="241" t="s">
        <v>126</v>
      </c>
    </row>
    <row r="189" s="12" customFormat="1">
      <c r="B189" s="242"/>
      <c r="C189" s="243"/>
      <c r="D189" s="233" t="s">
        <v>135</v>
      </c>
      <c r="E189" s="244" t="s">
        <v>21</v>
      </c>
      <c r="F189" s="245" t="s">
        <v>255</v>
      </c>
      <c r="G189" s="243"/>
      <c r="H189" s="246">
        <v>3.2000000000000002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AT189" s="252" t="s">
        <v>135</v>
      </c>
      <c r="AU189" s="252" t="s">
        <v>80</v>
      </c>
      <c r="AV189" s="12" t="s">
        <v>80</v>
      </c>
      <c r="AW189" s="12" t="s">
        <v>33</v>
      </c>
      <c r="AX189" s="12" t="s">
        <v>70</v>
      </c>
      <c r="AY189" s="252" t="s">
        <v>126</v>
      </c>
    </row>
    <row r="190" s="11" customFormat="1">
      <c r="B190" s="231"/>
      <c r="C190" s="232"/>
      <c r="D190" s="233" t="s">
        <v>135</v>
      </c>
      <c r="E190" s="234" t="s">
        <v>21</v>
      </c>
      <c r="F190" s="235" t="s">
        <v>256</v>
      </c>
      <c r="G190" s="232"/>
      <c r="H190" s="234" t="s">
        <v>21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AT190" s="241" t="s">
        <v>135</v>
      </c>
      <c r="AU190" s="241" t="s">
        <v>80</v>
      </c>
      <c r="AV190" s="11" t="s">
        <v>78</v>
      </c>
      <c r="AW190" s="11" t="s">
        <v>33</v>
      </c>
      <c r="AX190" s="11" t="s">
        <v>70</v>
      </c>
      <c r="AY190" s="241" t="s">
        <v>126</v>
      </c>
    </row>
    <row r="191" s="12" customFormat="1">
      <c r="B191" s="242"/>
      <c r="C191" s="243"/>
      <c r="D191" s="233" t="s">
        <v>135</v>
      </c>
      <c r="E191" s="244" t="s">
        <v>21</v>
      </c>
      <c r="F191" s="245" t="s">
        <v>257</v>
      </c>
      <c r="G191" s="243"/>
      <c r="H191" s="246">
        <v>2.8999999999999999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AT191" s="252" t="s">
        <v>135</v>
      </c>
      <c r="AU191" s="252" t="s">
        <v>80</v>
      </c>
      <c r="AV191" s="12" t="s">
        <v>80</v>
      </c>
      <c r="AW191" s="12" t="s">
        <v>33</v>
      </c>
      <c r="AX191" s="12" t="s">
        <v>70</v>
      </c>
      <c r="AY191" s="252" t="s">
        <v>126</v>
      </c>
    </row>
    <row r="192" s="11" customFormat="1">
      <c r="B192" s="231"/>
      <c r="C192" s="232"/>
      <c r="D192" s="233" t="s">
        <v>135</v>
      </c>
      <c r="E192" s="234" t="s">
        <v>21</v>
      </c>
      <c r="F192" s="235" t="s">
        <v>258</v>
      </c>
      <c r="G192" s="232"/>
      <c r="H192" s="234" t="s">
        <v>21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135</v>
      </c>
      <c r="AU192" s="241" t="s">
        <v>80</v>
      </c>
      <c r="AV192" s="11" t="s">
        <v>78</v>
      </c>
      <c r="AW192" s="11" t="s">
        <v>33</v>
      </c>
      <c r="AX192" s="11" t="s">
        <v>70</v>
      </c>
      <c r="AY192" s="241" t="s">
        <v>126</v>
      </c>
    </row>
    <row r="193" s="12" customFormat="1">
      <c r="B193" s="242"/>
      <c r="C193" s="243"/>
      <c r="D193" s="233" t="s">
        <v>135</v>
      </c>
      <c r="E193" s="244" t="s">
        <v>21</v>
      </c>
      <c r="F193" s="245" t="s">
        <v>259</v>
      </c>
      <c r="G193" s="243"/>
      <c r="H193" s="246">
        <v>2.7999999999999998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135</v>
      </c>
      <c r="AU193" s="252" t="s">
        <v>80</v>
      </c>
      <c r="AV193" s="12" t="s">
        <v>80</v>
      </c>
      <c r="AW193" s="12" t="s">
        <v>33</v>
      </c>
      <c r="AX193" s="12" t="s">
        <v>70</v>
      </c>
      <c r="AY193" s="252" t="s">
        <v>126</v>
      </c>
    </row>
    <row r="194" s="1" customFormat="1" ht="25.5" customHeight="1">
      <c r="B194" s="44"/>
      <c r="C194" s="219" t="s">
        <v>260</v>
      </c>
      <c r="D194" s="219" t="s">
        <v>128</v>
      </c>
      <c r="E194" s="220" t="s">
        <v>261</v>
      </c>
      <c r="F194" s="221" t="s">
        <v>262</v>
      </c>
      <c r="G194" s="222" t="s">
        <v>242</v>
      </c>
      <c r="H194" s="223">
        <v>3894.9000000000001</v>
      </c>
      <c r="I194" s="224"/>
      <c r="J194" s="225">
        <f>ROUND(I194*H194,2)</f>
        <v>0</v>
      </c>
      <c r="K194" s="221" t="s">
        <v>132</v>
      </c>
      <c r="L194" s="70"/>
      <c r="M194" s="226" t="s">
        <v>21</v>
      </c>
      <c r="N194" s="227" t="s">
        <v>41</v>
      </c>
      <c r="O194" s="4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AR194" s="22" t="s">
        <v>133</v>
      </c>
      <c r="AT194" s="22" t="s">
        <v>128</v>
      </c>
      <c r="AU194" s="22" t="s">
        <v>80</v>
      </c>
      <c r="AY194" s="22" t="s">
        <v>126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78</v>
      </c>
      <c r="BK194" s="230">
        <f>ROUND(I194*H194,2)</f>
        <v>0</v>
      </c>
      <c r="BL194" s="22" t="s">
        <v>133</v>
      </c>
      <c r="BM194" s="22" t="s">
        <v>263</v>
      </c>
    </row>
    <row r="195" s="11" customFormat="1">
      <c r="B195" s="231"/>
      <c r="C195" s="232"/>
      <c r="D195" s="233" t="s">
        <v>135</v>
      </c>
      <c r="E195" s="234" t="s">
        <v>21</v>
      </c>
      <c r="F195" s="235" t="s">
        <v>136</v>
      </c>
      <c r="G195" s="232"/>
      <c r="H195" s="234" t="s">
        <v>21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AT195" s="241" t="s">
        <v>135</v>
      </c>
      <c r="AU195" s="241" t="s">
        <v>80</v>
      </c>
      <c r="AV195" s="11" t="s">
        <v>78</v>
      </c>
      <c r="AW195" s="11" t="s">
        <v>33</v>
      </c>
      <c r="AX195" s="11" t="s">
        <v>70</v>
      </c>
      <c r="AY195" s="241" t="s">
        <v>126</v>
      </c>
    </row>
    <row r="196" s="12" customFormat="1">
      <c r="B196" s="242"/>
      <c r="C196" s="243"/>
      <c r="D196" s="233" t="s">
        <v>135</v>
      </c>
      <c r="E196" s="244" t="s">
        <v>21</v>
      </c>
      <c r="F196" s="245" t="s">
        <v>264</v>
      </c>
      <c r="G196" s="243"/>
      <c r="H196" s="246">
        <v>1244.5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AT196" s="252" t="s">
        <v>135</v>
      </c>
      <c r="AU196" s="252" t="s">
        <v>80</v>
      </c>
      <c r="AV196" s="12" t="s">
        <v>80</v>
      </c>
      <c r="AW196" s="12" t="s">
        <v>33</v>
      </c>
      <c r="AX196" s="12" t="s">
        <v>70</v>
      </c>
      <c r="AY196" s="252" t="s">
        <v>126</v>
      </c>
    </row>
    <row r="197" s="11" customFormat="1">
      <c r="B197" s="231"/>
      <c r="C197" s="232"/>
      <c r="D197" s="233" t="s">
        <v>135</v>
      </c>
      <c r="E197" s="234" t="s">
        <v>21</v>
      </c>
      <c r="F197" s="235" t="s">
        <v>265</v>
      </c>
      <c r="G197" s="232"/>
      <c r="H197" s="234" t="s">
        <v>21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135</v>
      </c>
      <c r="AU197" s="241" t="s">
        <v>80</v>
      </c>
      <c r="AV197" s="11" t="s">
        <v>78</v>
      </c>
      <c r="AW197" s="11" t="s">
        <v>33</v>
      </c>
      <c r="AX197" s="11" t="s">
        <v>70</v>
      </c>
      <c r="AY197" s="241" t="s">
        <v>126</v>
      </c>
    </row>
    <row r="198" s="12" customFormat="1">
      <c r="B198" s="242"/>
      <c r="C198" s="243"/>
      <c r="D198" s="233" t="s">
        <v>135</v>
      </c>
      <c r="E198" s="244" t="s">
        <v>21</v>
      </c>
      <c r="F198" s="245" t="s">
        <v>266</v>
      </c>
      <c r="G198" s="243"/>
      <c r="H198" s="246">
        <v>2650.4000000000001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135</v>
      </c>
      <c r="AU198" s="252" t="s">
        <v>80</v>
      </c>
      <c r="AV198" s="12" t="s">
        <v>80</v>
      </c>
      <c r="AW198" s="12" t="s">
        <v>33</v>
      </c>
      <c r="AX198" s="12" t="s">
        <v>70</v>
      </c>
      <c r="AY198" s="252" t="s">
        <v>126</v>
      </c>
    </row>
    <row r="199" s="1" customFormat="1" ht="25.5" customHeight="1">
      <c r="B199" s="44"/>
      <c r="C199" s="219" t="s">
        <v>10</v>
      </c>
      <c r="D199" s="219" t="s">
        <v>128</v>
      </c>
      <c r="E199" s="220" t="s">
        <v>267</v>
      </c>
      <c r="F199" s="221" t="s">
        <v>268</v>
      </c>
      <c r="G199" s="222" t="s">
        <v>242</v>
      </c>
      <c r="H199" s="223">
        <v>6196.1000000000004</v>
      </c>
      <c r="I199" s="224"/>
      <c r="J199" s="225">
        <f>ROUND(I199*H199,2)</f>
        <v>0</v>
      </c>
      <c r="K199" s="221" t="s">
        <v>132</v>
      </c>
      <c r="L199" s="70"/>
      <c r="M199" s="226" t="s">
        <v>21</v>
      </c>
      <c r="N199" s="227" t="s">
        <v>41</v>
      </c>
      <c r="O199" s="45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AR199" s="22" t="s">
        <v>133</v>
      </c>
      <c r="AT199" s="22" t="s">
        <v>128</v>
      </c>
      <c r="AU199" s="22" t="s">
        <v>80</v>
      </c>
      <c r="AY199" s="22" t="s">
        <v>126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78</v>
      </c>
      <c r="BK199" s="230">
        <f>ROUND(I199*H199,2)</f>
        <v>0</v>
      </c>
      <c r="BL199" s="22" t="s">
        <v>133</v>
      </c>
      <c r="BM199" s="22" t="s">
        <v>269</v>
      </c>
    </row>
    <row r="200" s="11" customFormat="1">
      <c r="B200" s="231"/>
      <c r="C200" s="232"/>
      <c r="D200" s="233" t="s">
        <v>135</v>
      </c>
      <c r="E200" s="234" t="s">
        <v>21</v>
      </c>
      <c r="F200" s="235" t="s">
        <v>136</v>
      </c>
      <c r="G200" s="232"/>
      <c r="H200" s="234" t="s">
        <v>21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135</v>
      </c>
      <c r="AU200" s="241" t="s">
        <v>80</v>
      </c>
      <c r="AV200" s="11" t="s">
        <v>78</v>
      </c>
      <c r="AW200" s="11" t="s">
        <v>33</v>
      </c>
      <c r="AX200" s="11" t="s">
        <v>70</v>
      </c>
      <c r="AY200" s="241" t="s">
        <v>126</v>
      </c>
    </row>
    <row r="201" s="12" customFormat="1">
      <c r="B201" s="242"/>
      <c r="C201" s="243"/>
      <c r="D201" s="233" t="s">
        <v>135</v>
      </c>
      <c r="E201" s="244" t="s">
        <v>21</v>
      </c>
      <c r="F201" s="245" t="s">
        <v>264</v>
      </c>
      <c r="G201" s="243"/>
      <c r="H201" s="246">
        <v>1244.5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AT201" s="252" t="s">
        <v>135</v>
      </c>
      <c r="AU201" s="252" t="s">
        <v>80</v>
      </c>
      <c r="AV201" s="12" t="s">
        <v>80</v>
      </c>
      <c r="AW201" s="12" t="s">
        <v>33</v>
      </c>
      <c r="AX201" s="12" t="s">
        <v>70</v>
      </c>
      <c r="AY201" s="252" t="s">
        <v>126</v>
      </c>
    </row>
    <row r="202" s="11" customFormat="1">
      <c r="B202" s="231"/>
      <c r="C202" s="232"/>
      <c r="D202" s="233" t="s">
        <v>135</v>
      </c>
      <c r="E202" s="234" t="s">
        <v>21</v>
      </c>
      <c r="F202" s="235" t="s">
        <v>138</v>
      </c>
      <c r="G202" s="232"/>
      <c r="H202" s="234" t="s">
        <v>21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135</v>
      </c>
      <c r="AU202" s="241" t="s">
        <v>80</v>
      </c>
      <c r="AV202" s="11" t="s">
        <v>78</v>
      </c>
      <c r="AW202" s="11" t="s">
        <v>33</v>
      </c>
      <c r="AX202" s="11" t="s">
        <v>70</v>
      </c>
      <c r="AY202" s="241" t="s">
        <v>126</v>
      </c>
    </row>
    <row r="203" s="12" customFormat="1">
      <c r="B203" s="242"/>
      <c r="C203" s="243"/>
      <c r="D203" s="233" t="s">
        <v>135</v>
      </c>
      <c r="E203" s="244" t="s">
        <v>21</v>
      </c>
      <c r="F203" s="245" t="s">
        <v>270</v>
      </c>
      <c r="G203" s="243"/>
      <c r="H203" s="246">
        <v>4951.6000000000004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135</v>
      </c>
      <c r="AU203" s="252" t="s">
        <v>80</v>
      </c>
      <c r="AV203" s="12" t="s">
        <v>80</v>
      </c>
      <c r="AW203" s="12" t="s">
        <v>33</v>
      </c>
      <c r="AX203" s="12" t="s">
        <v>70</v>
      </c>
      <c r="AY203" s="252" t="s">
        <v>126</v>
      </c>
    </row>
    <row r="204" s="1" customFormat="1" ht="25.5" customHeight="1">
      <c r="B204" s="44"/>
      <c r="C204" s="219" t="s">
        <v>271</v>
      </c>
      <c r="D204" s="219" t="s">
        <v>128</v>
      </c>
      <c r="E204" s="220" t="s">
        <v>272</v>
      </c>
      <c r="F204" s="221" t="s">
        <v>273</v>
      </c>
      <c r="G204" s="222" t="s">
        <v>242</v>
      </c>
      <c r="H204" s="223">
        <v>2463.0680000000002</v>
      </c>
      <c r="I204" s="224"/>
      <c r="J204" s="225">
        <f>ROUND(I204*H204,2)</f>
        <v>0</v>
      </c>
      <c r="K204" s="221" t="s">
        <v>132</v>
      </c>
      <c r="L204" s="70"/>
      <c r="M204" s="226" t="s">
        <v>21</v>
      </c>
      <c r="N204" s="227" t="s">
        <v>41</v>
      </c>
      <c r="O204" s="4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2" t="s">
        <v>133</v>
      </c>
      <c r="AT204" s="22" t="s">
        <v>128</v>
      </c>
      <c r="AU204" s="22" t="s">
        <v>80</v>
      </c>
      <c r="AY204" s="22" t="s">
        <v>126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78</v>
      </c>
      <c r="BK204" s="230">
        <f>ROUND(I204*H204,2)</f>
        <v>0</v>
      </c>
      <c r="BL204" s="22" t="s">
        <v>133</v>
      </c>
      <c r="BM204" s="22" t="s">
        <v>274</v>
      </c>
    </row>
    <row r="205" s="11" customFormat="1">
      <c r="B205" s="231"/>
      <c r="C205" s="232"/>
      <c r="D205" s="233" t="s">
        <v>135</v>
      </c>
      <c r="E205" s="234" t="s">
        <v>21</v>
      </c>
      <c r="F205" s="235" t="s">
        <v>275</v>
      </c>
      <c r="G205" s="232"/>
      <c r="H205" s="234" t="s">
        <v>21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135</v>
      </c>
      <c r="AU205" s="241" t="s">
        <v>80</v>
      </c>
      <c r="AV205" s="11" t="s">
        <v>78</v>
      </c>
      <c r="AW205" s="11" t="s">
        <v>33</v>
      </c>
      <c r="AX205" s="11" t="s">
        <v>70</v>
      </c>
      <c r="AY205" s="241" t="s">
        <v>126</v>
      </c>
    </row>
    <row r="206" s="11" customFormat="1">
      <c r="B206" s="231"/>
      <c r="C206" s="232"/>
      <c r="D206" s="233" t="s">
        <v>135</v>
      </c>
      <c r="E206" s="234" t="s">
        <v>21</v>
      </c>
      <c r="F206" s="235" t="s">
        <v>245</v>
      </c>
      <c r="G206" s="232"/>
      <c r="H206" s="234" t="s">
        <v>21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AT206" s="241" t="s">
        <v>135</v>
      </c>
      <c r="AU206" s="241" t="s">
        <v>80</v>
      </c>
      <c r="AV206" s="11" t="s">
        <v>78</v>
      </c>
      <c r="AW206" s="11" t="s">
        <v>33</v>
      </c>
      <c r="AX206" s="11" t="s">
        <v>70</v>
      </c>
      <c r="AY206" s="241" t="s">
        <v>126</v>
      </c>
    </row>
    <row r="207" s="12" customFormat="1">
      <c r="B207" s="242"/>
      <c r="C207" s="243"/>
      <c r="D207" s="233" t="s">
        <v>135</v>
      </c>
      <c r="E207" s="244" t="s">
        <v>21</v>
      </c>
      <c r="F207" s="245" t="s">
        <v>276</v>
      </c>
      <c r="G207" s="243"/>
      <c r="H207" s="246">
        <v>857.14999999999998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AT207" s="252" t="s">
        <v>135</v>
      </c>
      <c r="AU207" s="252" t="s">
        <v>80</v>
      </c>
      <c r="AV207" s="12" t="s">
        <v>80</v>
      </c>
      <c r="AW207" s="12" t="s">
        <v>33</v>
      </c>
      <c r="AX207" s="12" t="s">
        <v>70</v>
      </c>
      <c r="AY207" s="252" t="s">
        <v>126</v>
      </c>
    </row>
    <row r="208" s="11" customFormat="1">
      <c r="B208" s="231"/>
      <c r="C208" s="232"/>
      <c r="D208" s="233" t="s">
        <v>135</v>
      </c>
      <c r="E208" s="234" t="s">
        <v>21</v>
      </c>
      <c r="F208" s="235" t="s">
        <v>247</v>
      </c>
      <c r="G208" s="232"/>
      <c r="H208" s="234" t="s">
        <v>21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AT208" s="241" t="s">
        <v>135</v>
      </c>
      <c r="AU208" s="241" t="s">
        <v>80</v>
      </c>
      <c r="AV208" s="11" t="s">
        <v>78</v>
      </c>
      <c r="AW208" s="11" t="s">
        <v>33</v>
      </c>
      <c r="AX208" s="11" t="s">
        <v>70</v>
      </c>
      <c r="AY208" s="241" t="s">
        <v>126</v>
      </c>
    </row>
    <row r="209" s="12" customFormat="1">
      <c r="B209" s="242"/>
      <c r="C209" s="243"/>
      <c r="D209" s="233" t="s">
        <v>135</v>
      </c>
      <c r="E209" s="244" t="s">
        <v>21</v>
      </c>
      <c r="F209" s="245" t="s">
        <v>277</v>
      </c>
      <c r="G209" s="243"/>
      <c r="H209" s="246">
        <v>242.57499999999999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AT209" s="252" t="s">
        <v>135</v>
      </c>
      <c r="AU209" s="252" t="s">
        <v>80</v>
      </c>
      <c r="AV209" s="12" t="s">
        <v>80</v>
      </c>
      <c r="AW209" s="12" t="s">
        <v>33</v>
      </c>
      <c r="AX209" s="12" t="s">
        <v>70</v>
      </c>
      <c r="AY209" s="252" t="s">
        <v>126</v>
      </c>
    </row>
    <row r="210" s="11" customFormat="1">
      <c r="B210" s="231"/>
      <c r="C210" s="232"/>
      <c r="D210" s="233" t="s">
        <v>135</v>
      </c>
      <c r="E210" s="234" t="s">
        <v>21</v>
      </c>
      <c r="F210" s="235" t="s">
        <v>148</v>
      </c>
      <c r="G210" s="232"/>
      <c r="H210" s="234" t="s">
        <v>21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135</v>
      </c>
      <c r="AU210" s="241" t="s">
        <v>80</v>
      </c>
      <c r="AV210" s="11" t="s">
        <v>78</v>
      </c>
      <c r="AW210" s="11" t="s">
        <v>33</v>
      </c>
      <c r="AX210" s="11" t="s">
        <v>70</v>
      </c>
      <c r="AY210" s="241" t="s">
        <v>126</v>
      </c>
    </row>
    <row r="211" s="12" customFormat="1">
      <c r="B211" s="242"/>
      <c r="C211" s="243"/>
      <c r="D211" s="233" t="s">
        <v>135</v>
      </c>
      <c r="E211" s="244" t="s">
        <v>21</v>
      </c>
      <c r="F211" s="245" t="s">
        <v>278</v>
      </c>
      <c r="G211" s="243"/>
      <c r="H211" s="246">
        <v>260.27999999999997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AT211" s="252" t="s">
        <v>135</v>
      </c>
      <c r="AU211" s="252" t="s">
        <v>80</v>
      </c>
      <c r="AV211" s="12" t="s">
        <v>80</v>
      </c>
      <c r="AW211" s="12" t="s">
        <v>33</v>
      </c>
      <c r="AX211" s="12" t="s">
        <v>70</v>
      </c>
      <c r="AY211" s="252" t="s">
        <v>126</v>
      </c>
    </row>
    <row r="212" s="12" customFormat="1">
      <c r="B212" s="242"/>
      <c r="C212" s="243"/>
      <c r="D212" s="233" t="s">
        <v>135</v>
      </c>
      <c r="E212" s="244" t="s">
        <v>21</v>
      </c>
      <c r="F212" s="245" t="s">
        <v>279</v>
      </c>
      <c r="G212" s="243"/>
      <c r="H212" s="246">
        <v>128.74000000000001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AT212" s="252" t="s">
        <v>135</v>
      </c>
      <c r="AU212" s="252" t="s">
        <v>80</v>
      </c>
      <c r="AV212" s="12" t="s">
        <v>80</v>
      </c>
      <c r="AW212" s="12" t="s">
        <v>33</v>
      </c>
      <c r="AX212" s="12" t="s">
        <v>70</v>
      </c>
      <c r="AY212" s="252" t="s">
        <v>126</v>
      </c>
    </row>
    <row r="213" s="12" customFormat="1">
      <c r="B213" s="242"/>
      <c r="C213" s="243"/>
      <c r="D213" s="233" t="s">
        <v>135</v>
      </c>
      <c r="E213" s="244" t="s">
        <v>21</v>
      </c>
      <c r="F213" s="245" t="s">
        <v>280</v>
      </c>
      <c r="G213" s="243"/>
      <c r="H213" s="246">
        <v>69.290000000000006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AT213" s="252" t="s">
        <v>135</v>
      </c>
      <c r="AU213" s="252" t="s">
        <v>80</v>
      </c>
      <c r="AV213" s="12" t="s">
        <v>80</v>
      </c>
      <c r="AW213" s="12" t="s">
        <v>33</v>
      </c>
      <c r="AX213" s="12" t="s">
        <v>70</v>
      </c>
      <c r="AY213" s="252" t="s">
        <v>126</v>
      </c>
    </row>
    <row r="214" s="12" customFormat="1">
      <c r="B214" s="242"/>
      <c r="C214" s="243"/>
      <c r="D214" s="233" t="s">
        <v>135</v>
      </c>
      <c r="E214" s="244" t="s">
        <v>21</v>
      </c>
      <c r="F214" s="245" t="s">
        <v>281</v>
      </c>
      <c r="G214" s="243"/>
      <c r="H214" s="246">
        <v>87.689999999999998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AT214" s="252" t="s">
        <v>135</v>
      </c>
      <c r="AU214" s="252" t="s">
        <v>80</v>
      </c>
      <c r="AV214" s="12" t="s">
        <v>80</v>
      </c>
      <c r="AW214" s="12" t="s">
        <v>33</v>
      </c>
      <c r="AX214" s="12" t="s">
        <v>70</v>
      </c>
      <c r="AY214" s="252" t="s">
        <v>126</v>
      </c>
    </row>
    <row r="215" s="12" customFormat="1">
      <c r="B215" s="242"/>
      <c r="C215" s="243"/>
      <c r="D215" s="233" t="s">
        <v>135</v>
      </c>
      <c r="E215" s="244" t="s">
        <v>21</v>
      </c>
      <c r="F215" s="245" t="s">
        <v>282</v>
      </c>
      <c r="G215" s="243"/>
      <c r="H215" s="246">
        <v>106.26000000000001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AT215" s="252" t="s">
        <v>135</v>
      </c>
      <c r="AU215" s="252" t="s">
        <v>80</v>
      </c>
      <c r="AV215" s="12" t="s">
        <v>80</v>
      </c>
      <c r="AW215" s="12" t="s">
        <v>33</v>
      </c>
      <c r="AX215" s="12" t="s">
        <v>70</v>
      </c>
      <c r="AY215" s="252" t="s">
        <v>126</v>
      </c>
    </row>
    <row r="216" s="12" customFormat="1">
      <c r="B216" s="242"/>
      <c r="C216" s="243"/>
      <c r="D216" s="233" t="s">
        <v>135</v>
      </c>
      <c r="E216" s="244" t="s">
        <v>21</v>
      </c>
      <c r="F216" s="245" t="s">
        <v>283</v>
      </c>
      <c r="G216" s="243"/>
      <c r="H216" s="246">
        <v>82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AT216" s="252" t="s">
        <v>135</v>
      </c>
      <c r="AU216" s="252" t="s">
        <v>80</v>
      </c>
      <c r="AV216" s="12" t="s">
        <v>80</v>
      </c>
      <c r="AW216" s="12" t="s">
        <v>33</v>
      </c>
      <c r="AX216" s="12" t="s">
        <v>70</v>
      </c>
      <c r="AY216" s="252" t="s">
        <v>126</v>
      </c>
    </row>
    <row r="217" s="12" customFormat="1">
      <c r="B217" s="242"/>
      <c r="C217" s="243"/>
      <c r="D217" s="233" t="s">
        <v>135</v>
      </c>
      <c r="E217" s="244" t="s">
        <v>21</v>
      </c>
      <c r="F217" s="245" t="s">
        <v>284</v>
      </c>
      <c r="G217" s="243"/>
      <c r="H217" s="246">
        <v>16.399999999999999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AT217" s="252" t="s">
        <v>135</v>
      </c>
      <c r="AU217" s="252" t="s">
        <v>80</v>
      </c>
      <c r="AV217" s="12" t="s">
        <v>80</v>
      </c>
      <c r="AW217" s="12" t="s">
        <v>33</v>
      </c>
      <c r="AX217" s="12" t="s">
        <v>70</v>
      </c>
      <c r="AY217" s="252" t="s">
        <v>126</v>
      </c>
    </row>
    <row r="218" s="12" customFormat="1">
      <c r="B218" s="242"/>
      <c r="C218" s="243"/>
      <c r="D218" s="233" t="s">
        <v>135</v>
      </c>
      <c r="E218" s="244" t="s">
        <v>21</v>
      </c>
      <c r="F218" s="245" t="s">
        <v>285</v>
      </c>
      <c r="G218" s="243"/>
      <c r="H218" s="246">
        <v>18.449999999999999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AT218" s="252" t="s">
        <v>135</v>
      </c>
      <c r="AU218" s="252" t="s">
        <v>80</v>
      </c>
      <c r="AV218" s="12" t="s">
        <v>80</v>
      </c>
      <c r="AW218" s="12" t="s">
        <v>33</v>
      </c>
      <c r="AX218" s="12" t="s">
        <v>70</v>
      </c>
      <c r="AY218" s="252" t="s">
        <v>126</v>
      </c>
    </row>
    <row r="219" s="12" customFormat="1">
      <c r="B219" s="242"/>
      <c r="C219" s="243"/>
      <c r="D219" s="233" t="s">
        <v>135</v>
      </c>
      <c r="E219" s="244" t="s">
        <v>21</v>
      </c>
      <c r="F219" s="245" t="s">
        <v>286</v>
      </c>
      <c r="G219" s="243"/>
      <c r="H219" s="246">
        <v>8.1999999999999993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AT219" s="252" t="s">
        <v>135</v>
      </c>
      <c r="AU219" s="252" t="s">
        <v>80</v>
      </c>
      <c r="AV219" s="12" t="s">
        <v>80</v>
      </c>
      <c r="AW219" s="12" t="s">
        <v>33</v>
      </c>
      <c r="AX219" s="12" t="s">
        <v>70</v>
      </c>
      <c r="AY219" s="252" t="s">
        <v>126</v>
      </c>
    </row>
    <row r="220" s="11" customFormat="1">
      <c r="B220" s="231"/>
      <c r="C220" s="232"/>
      <c r="D220" s="233" t="s">
        <v>135</v>
      </c>
      <c r="E220" s="234" t="s">
        <v>21</v>
      </c>
      <c r="F220" s="235" t="s">
        <v>250</v>
      </c>
      <c r="G220" s="232"/>
      <c r="H220" s="234" t="s">
        <v>21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AT220" s="241" t="s">
        <v>135</v>
      </c>
      <c r="AU220" s="241" t="s">
        <v>80</v>
      </c>
      <c r="AV220" s="11" t="s">
        <v>78</v>
      </c>
      <c r="AW220" s="11" t="s">
        <v>33</v>
      </c>
      <c r="AX220" s="11" t="s">
        <v>70</v>
      </c>
      <c r="AY220" s="241" t="s">
        <v>126</v>
      </c>
    </row>
    <row r="221" s="12" customFormat="1">
      <c r="B221" s="242"/>
      <c r="C221" s="243"/>
      <c r="D221" s="233" t="s">
        <v>135</v>
      </c>
      <c r="E221" s="244" t="s">
        <v>21</v>
      </c>
      <c r="F221" s="245" t="s">
        <v>287</v>
      </c>
      <c r="G221" s="243"/>
      <c r="H221" s="246">
        <v>105.48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AT221" s="252" t="s">
        <v>135</v>
      </c>
      <c r="AU221" s="252" t="s">
        <v>80</v>
      </c>
      <c r="AV221" s="12" t="s">
        <v>80</v>
      </c>
      <c r="AW221" s="12" t="s">
        <v>33</v>
      </c>
      <c r="AX221" s="12" t="s">
        <v>70</v>
      </c>
      <c r="AY221" s="252" t="s">
        <v>126</v>
      </c>
    </row>
    <row r="222" s="12" customFormat="1">
      <c r="B222" s="242"/>
      <c r="C222" s="243"/>
      <c r="D222" s="233" t="s">
        <v>135</v>
      </c>
      <c r="E222" s="244" t="s">
        <v>21</v>
      </c>
      <c r="F222" s="245" t="s">
        <v>288</v>
      </c>
      <c r="G222" s="243"/>
      <c r="H222" s="246">
        <v>79.650000000000006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AT222" s="252" t="s">
        <v>135</v>
      </c>
      <c r="AU222" s="252" t="s">
        <v>80</v>
      </c>
      <c r="AV222" s="12" t="s">
        <v>80</v>
      </c>
      <c r="AW222" s="12" t="s">
        <v>33</v>
      </c>
      <c r="AX222" s="12" t="s">
        <v>70</v>
      </c>
      <c r="AY222" s="252" t="s">
        <v>126</v>
      </c>
    </row>
    <row r="223" s="12" customFormat="1">
      <c r="B223" s="242"/>
      <c r="C223" s="243"/>
      <c r="D223" s="233" t="s">
        <v>135</v>
      </c>
      <c r="E223" s="244" t="s">
        <v>21</v>
      </c>
      <c r="F223" s="245" t="s">
        <v>289</v>
      </c>
      <c r="G223" s="243"/>
      <c r="H223" s="246">
        <v>76.995000000000005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AT223" s="252" t="s">
        <v>135</v>
      </c>
      <c r="AU223" s="252" t="s">
        <v>80</v>
      </c>
      <c r="AV223" s="12" t="s">
        <v>80</v>
      </c>
      <c r="AW223" s="12" t="s">
        <v>33</v>
      </c>
      <c r="AX223" s="12" t="s">
        <v>70</v>
      </c>
      <c r="AY223" s="252" t="s">
        <v>126</v>
      </c>
    </row>
    <row r="224" s="11" customFormat="1">
      <c r="B224" s="231"/>
      <c r="C224" s="232"/>
      <c r="D224" s="233" t="s">
        <v>135</v>
      </c>
      <c r="E224" s="234" t="s">
        <v>21</v>
      </c>
      <c r="F224" s="235" t="s">
        <v>252</v>
      </c>
      <c r="G224" s="232"/>
      <c r="H224" s="234" t="s">
        <v>21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AT224" s="241" t="s">
        <v>135</v>
      </c>
      <c r="AU224" s="241" t="s">
        <v>80</v>
      </c>
      <c r="AV224" s="11" t="s">
        <v>78</v>
      </c>
      <c r="AW224" s="11" t="s">
        <v>33</v>
      </c>
      <c r="AX224" s="11" t="s">
        <v>70</v>
      </c>
      <c r="AY224" s="241" t="s">
        <v>126</v>
      </c>
    </row>
    <row r="225" s="12" customFormat="1">
      <c r="B225" s="242"/>
      <c r="C225" s="243"/>
      <c r="D225" s="233" t="s">
        <v>135</v>
      </c>
      <c r="E225" s="244" t="s">
        <v>21</v>
      </c>
      <c r="F225" s="245" t="s">
        <v>290</v>
      </c>
      <c r="G225" s="243"/>
      <c r="H225" s="246">
        <v>102.95999999999999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AT225" s="252" t="s">
        <v>135</v>
      </c>
      <c r="AU225" s="252" t="s">
        <v>80</v>
      </c>
      <c r="AV225" s="12" t="s">
        <v>80</v>
      </c>
      <c r="AW225" s="12" t="s">
        <v>33</v>
      </c>
      <c r="AX225" s="12" t="s">
        <v>70</v>
      </c>
      <c r="AY225" s="252" t="s">
        <v>126</v>
      </c>
    </row>
    <row r="226" s="11" customFormat="1">
      <c r="B226" s="231"/>
      <c r="C226" s="232"/>
      <c r="D226" s="233" t="s">
        <v>135</v>
      </c>
      <c r="E226" s="234" t="s">
        <v>21</v>
      </c>
      <c r="F226" s="235" t="s">
        <v>254</v>
      </c>
      <c r="G226" s="232"/>
      <c r="H226" s="234" t="s">
        <v>21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AT226" s="241" t="s">
        <v>135</v>
      </c>
      <c r="AU226" s="241" t="s">
        <v>80</v>
      </c>
      <c r="AV226" s="11" t="s">
        <v>78</v>
      </c>
      <c r="AW226" s="11" t="s">
        <v>33</v>
      </c>
      <c r="AX226" s="11" t="s">
        <v>70</v>
      </c>
      <c r="AY226" s="241" t="s">
        <v>126</v>
      </c>
    </row>
    <row r="227" s="12" customFormat="1">
      <c r="B227" s="242"/>
      <c r="C227" s="243"/>
      <c r="D227" s="233" t="s">
        <v>135</v>
      </c>
      <c r="E227" s="244" t="s">
        <v>21</v>
      </c>
      <c r="F227" s="245" t="s">
        <v>291</v>
      </c>
      <c r="G227" s="243"/>
      <c r="H227" s="246">
        <v>64.688000000000002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AT227" s="252" t="s">
        <v>135</v>
      </c>
      <c r="AU227" s="252" t="s">
        <v>80</v>
      </c>
      <c r="AV227" s="12" t="s">
        <v>80</v>
      </c>
      <c r="AW227" s="12" t="s">
        <v>33</v>
      </c>
      <c r="AX227" s="12" t="s">
        <v>70</v>
      </c>
      <c r="AY227" s="252" t="s">
        <v>126</v>
      </c>
    </row>
    <row r="228" s="11" customFormat="1">
      <c r="B228" s="231"/>
      <c r="C228" s="232"/>
      <c r="D228" s="233" t="s">
        <v>135</v>
      </c>
      <c r="E228" s="234" t="s">
        <v>21</v>
      </c>
      <c r="F228" s="235" t="s">
        <v>256</v>
      </c>
      <c r="G228" s="232"/>
      <c r="H228" s="234" t="s">
        <v>21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AT228" s="241" t="s">
        <v>135</v>
      </c>
      <c r="AU228" s="241" t="s">
        <v>80</v>
      </c>
      <c r="AV228" s="11" t="s">
        <v>78</v>
      </c>
      <c r="AW228" s="11" t="s">
        <v>33</v>
      </c>
      <c r="AX228" s="11" t="s">
        <v>70</v>
      </c>
      <c r="AY228" s="241" t="s">
        <v>126</v>
      </c>
    </row>
    <row r="229" s="12" customFormat="1">
      <c r="B229" s="242"/>
      <c r="C229" s="243"/>
      <c r="D229" s="233" t="s">
        <v>135</v>
      </c>
      <c r="E229" s="244" t="s">
        <v>21</v>
      </c>
      <c r="F229" s="245" t="s">
        <v>292</v>
      </c>
      <c r="G229" s="243"/>
      <c r="H229" s="246">
        <v>64.260000000000005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AT229" s="252" t="s">
        <v>135</v>
      </c>
      <c r="AU229" s="252" t="s">
        <v>80</v>
      </c>
      <c r="AV229" s="12" t="s">
        <v>80</v>
      </c>
      <c r="AW229" s="12" t="s">
        <v>33</v>
      </c>
      <c r="AX229" s="12" t="s">
        <v>70</v>
      </c>
      <c r="AY229" s="252" t="s">
        <v>126</v>
      </c>
    </row>
    <row r="230" s="11" customFormat="1">
      <c r="B230" s="231"/>
      <c r="C230" s="232"/>
      <c r="D230" s="233" t="s">
        <v>135</v>
      </c>
      <c r="E230" s="234" t="s">
        <v>21</v>
      </c>
      <c r="F230" s="235" t="s">
        <v>258</v>
      </c>
      <c r="G230" s="232"/>
      <c r="H230" s="234" t="s">
        <v>21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135</v>
      </c>
      <c r="AU230" s="241" t="s">
        <v>80</v>
      </c>
      <c r="AV230" s="11" t="s">
        <v>78</v>
      </c>
      <c r="AW230" s="11" t="s">
        <v>33</v>
      </c>
      <c r="AX230" s="11" t="s">
        <v>70</v>
      </c>
      <c r="AY230" s="241" t="s">
        <v>126</v>
      </c>
    </row>
    <row r="231" s="12" customFormat="1">
      <c r="B231" s="242"/>
      <c r="C231" s="243"/>
      <c r="D231" s="233" t="s">
        <v>135</v>
      </c>
      <c r="E231" s="244" t="s">
        <v>21</v>
      </c>
      <c r="F231" s="245" t="s">
        <v>293</v>
      </c>
      <c r="G231" s="243"/>
      <c r="H231" s="246">
        <v>92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AT231" s="252" t="s">
        <v>135</v>
      </c>
      <c r="AU231" s="252" t="s">
        <v>80</v>
      </c>
      <c r="AV231" s="12" t="s">
        <v>80</v>
      </c>
      <c r="AW231" s="12" t="s">
        <v>33</v>
      </c>
      <c r="AX231" s="12" t="s">
        <v>70</v>
      </c>
      <c r="AY231" s="252" t="s">
        <v>126</v>
      </c>
    </row>
    <row r="232" s="1" customFormat="1" ht="25.5" customHeight="1">
      <c r="B232" s="44"/>
      <c r="C232" s="219" t="s">
        <v>294</v>
      </c>
      <c r="D232" s="219" t="s">
        <v>128</v>
      </c>
      <c r="E232" s="220" t="s">
        <v>295</v>
      </c>
      <c r="F232" s="221" t="s">
        <v>296</v>
      </c>
      <c r="G232" s="222" t="s">
        <v>242</v>
      </c>
      <c r="H232" s="223">
        <v>2463.0680000000002</v>
      </c>
      <c r="I232" s="224"/>
      <c r="J232" s="225">
        <f>ROUND(I232*H232,2)</f>
        <v>0</v>
      </c>
      <c r="K232" s="221" t="s">
        <v>132</v>
      </c>
      <c r="L232" s="70"/>
      <c r="M232" s="226" t="s">
        <v>21</v>
      </c>
      <c r="N232" s="227" t="s">
        <v>41</v>
      </c>
      <c r="O232" s="45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AR232" s="22" t="s">
        <v>133</v>
      </c>
      <c r="AT232" s="22" t="s">
        <v>128</v>
      </c>
      <c r="AU232" s="22" t="s">
        <v>80</v>
      </c>
      <c r="AY232" s="22" t="s">
        <v>126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78</v>
      </c>
      <c r="BK232" s="230">
        <f>ROUND(I232*H232,2)</f>
        <v>0</v>
      </c>
      <c r="BL232" s="22" t="s">
        <v>133</v>
      </c>
      <c r="BM232" s="22" t="s">
        <v>297</v>
      </c>
    </row>
    <row r="233" s="1" customFormat="1" ht="25.5" customHeight="1">
      <c r="B233" s="44"/>
      <c r="C233" s="219" t="s">
        <v>298</v>
      </c>
      <c r="D233" s="219" t="s">
        <v>128</v>
      </c>
      <c r="E233" s="220" t="s">
        <v>299</v>
      </c>
      <c r="F233" s="221" t="s">
        <v>300</v>
      </c>
      <c r="G233" s="222" t="s">
        <v>131</v>
      </c>
      <c r="H233" s="223">
        <v>7.2000000000000002</v>
      </c>
      <c r="I233" s="224"/>
      <c r="J233" s="225">
        <f>ROUND(I233*H233,2)</f>
        <v>0</v>
      </c>
      <c r="K233" s="221" t="s">
        <v>132</v>
      </c>
      <c r="L233" s="70"/>
      <c r="M233" s="226" t="s">
        <v>21</v>
      </c>
      <c r="N233" s="227" t="s">
        <v>41</v>
      </c>
      <c r="O233" s="45"/>
      <c r="P233" s="228">
        <f>O233*H233</f>
        <v>0</v>
      </c>
      <c r="Q233" s="228">
        <v>1.8907700000000001</v>
      </c>
      <c r="R233" s="228">
        <f>Q233*H233</f>
        <v>13.613544000000001</v>
      </c>
      <c r="S233" s="228">
        <v>0</v>
      </c>
      <c r="T233" s="229">
        <f>S233*H233</f>
        <v>0</v>
      </c>
      <c r="AR233" s="22" t="s">
        <v>133</v>
      </c>
      <c r="AT233" s="22" t="s">
        <v>128</v>
      </c>
      <c r="AU233" s="22" t="s">
        <v>80</v>
      </c>
      <c r="AY233" s="22" t="s">
        <v>126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2" t="s">
        <v>78</v>
      </c>
      <c r="BK233" s="230">
        <f>ROUND(I233*H233,2)</f>
        <v>0</v>
      </c>
      <c r="BL233" s="22" t="s">
        <v>133</v>
      </c>
      <c r="BM233" s="22" t="s">
        <v>301</v>
      </c>
    </row>
    <row r="234" s="11" customFormat="1">
      <c r="B234" s="231"/>
      <c r="C234" s="232"/>
      <c r="D234" s="233" t="s">
        <v>135</v>
      </c>
      <c r="E234" s="234" t="s">
        <v>21</v>
      </c>
      <c r="F234" s="235" t="s">
        <v>229</v>
      </c>
      <c r="G234" s="232"/>
      <c r="H234" s="234" t="s">
        <v>21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135</v>
      </c>
      <c r="AU234" s="241" t="s">
        <v>80</v>
      </c>
      <c r="AV234" s="11" t="s">
        <v>78</v>
      </c>
      <c r="AW234" s="11" t="s">
        <v>33</v>
      </c>
      <c r="AX234" s="11" t="s">
        <v>70</v>
      </c>
      <c r="AY234" s="241" t="s">
        <v>126</v>
      </c>
    </row>
    <row r="235" s="12" customFormat="1">
      <c r="B235" s="242"/>
      <c r="C235" s="243"/>
      <c r="D235" s="233" t="s">
        <v>135</v>
      </c>
      <c r="E235" s="244" t="s">
        <v>21</v>
      </c>
      <c r="F235" s="245" t="s">
        <v>302</v>
      </c>
      <c r="G235" s="243"/>
      <c r="H235" s="246">
        <v>7.2000000000000002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AT235" s="252" t="s">
        <v>135</v>
      </c>
      <c r="AU235" s="252" t="s">
        <v>80</v>
      </c>
      <c r="AV235" s="12" t="s">
        <v>80</v>
      </c>
      <c r="AW235" s="12" t="s">
        <v>33</v>
      </c>
      <c r="AX235" s="12" t="s">
        <v>70</v>
      </c>
      <c r="AY235" s="252" t="s">
        <v>126</v>
      </c>
    </row>
    <row r="236" s="10" customFormat="1" ht="29.88" customHeight="1">
      <c r="B236" s="203"/>
      <c r="C236" s="204"/>
      <c r="D236" s="205" t="s">
        <v>69</v>
      </c>
      <c r="E236" s="217" t="s">
        <v>80</v>
      </c>
      <c r="F236" s="217" t="s">
        <v>303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SUM(P237:P341)</f>
        <v>0</v>
      </c>
      <c r="Q236" s="211"/>
      <c r="R236" s="212">
        <f>SUM(R237:R341)</f>
        <v>113.30934119999999</v>
      </c>
      <c r="S236" s="211"/>
      <c r="T236" s="213">
        <f>SUM(T237:T341)</f>
        <v>0</v>
      </c>
      <c r="AR236" s="214" t="s">
        <v>78</v>
      </c>
      <c r="AT236" s="215" t="s">
        <v>69</v>
      </c>
      <c r="AU236" s="215" t="s">
        <v>78</v>
      </c>
      <c r="AY236" s="214" t="s">
        <v>126</v>
      </c>
      <c r="BK236" s="216">
        <f>SUM(BK237:BK341)</f>
        <v>0</v>
      </c>
    </row>
    <row r="237" s="1" customFormat="1" ht="38.25" customHeight="1">
      <c r="B237" s="44"/>
      <c r="C237" s="219" t="s">
        <v>304</v>
      </c>
      <c r="D237" s="219" t="s">
        <v>128</v>
      </c>
      <c r="E237" s="220" t="s">
        <v>305</v>
      </c>
      <c r="F237" s="221" t="s">
        <v>306</v>
      </c>
      <c r="G237" s="222" t="s">
        <v>242</v>
      </c>
      <c r="H237" s="223">
        <v>411.08999999999998</v>
      </c>
      <c r="I237" s="224"/>
      <c r="J237" s="225">
        <f>ROUND(I237*H237,2)</f>
        <v>0</v>
      </c>
      <c r="K237" s="221" t="s">
        <v>132</v>
      </c>
      <c r="L237" s="70"/>
      <c r="M237" s="226" t="s">
        <v>21</v>
      </c>
      <c r="N237" s="227" t="s">
        <v>41</v>
      </c>
      <c r="O237" s="45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AR237" s="22" t="s">
        <v>133</v>
      </c>
      <c r="AT237" s="22" t="s">
        <v>128</v>
      </c>
      <c r="AU237" s="22" t="s">
        <v>80</v>
      </c>
      <c r="AY237" s="22" t="s">
        <v>126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78</v>
      </c>
      <c r="BK237" s="230">
        <f>ROUND(I237*H237,2)</f>
        <v>0</v>
      </c>
      <c r="BL237" s="22" t="s">
        <v>133</v>
      </c>
      <c r="BM237" s="22" t="s">
        <v>307</v>
      </c>
    </row>
    <row r="238" s="11" customFormat="1">
      <c r="B238" s="231"/>
      <c r="C238" s="232"/>
      <c r="D238" s="233" t="s">
        <v>135</v>
      </c>
      <c r="E238" s="234" t="s">
        <v>21</v>
      </c>
      <c r="F238" s="235" t="s">
        <v>308</v>
      </c>
      <c r="G238" s="232"/>
      <c r="H238" s="234" t="s">
        <v>21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AT238" s="241" t="s">
        <v>135</v>
      </c>
      <c r="AU238" s="241" t="s">
        <v>80</v>
      </c>
      <c r="AV238" s="11" t="s">
        <v>78</v>
      </c>
      <c r="AW238" s="11" t="s">
        <v>33</v>
      </c>
      <c r="AX238" s="11" t="s">
        <v>70</v>
      </c>
      <c r="AY238" s="241" t="s">
        <v>126</v>
      </c>
    </row>
    <row r="239" s="12" customFormat="1">
      <c r="B239" s="242"/>
      <c r="C239" s="243"/>
      <c r="D239" s="233" t="s">
        <v>135</v>
      </c>
      <c r="E239" s="244" t="s">
        <v>21</v>
      </c>
      <c r="F239" s="245" t="s">
        <v>309</v>
      </c>
      <c r="G239" s="243"/>
      <c r="H239" s="246">
        <v>29.280000000000001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AT239" s="252" t="s">
        <v>135</v>
      </c>
      <c r="AU239" s="252" t="s">
        <v>80</v>
      </c>
      <c r="AV239" s="12" t="s">
        <v>80</v>
      </c>
      <c r="AW239" s="12" t="s">
        <v>33</v>
      </c>
      <c r="AX239" s="12" t="s">
        <v>70</v>
      </c>
      <c r="AY239" s="252" t="s">
        <v>126</v>
      </c>
    </row>
    <row r="240" s="11" customFormat="1">
      <c r="B240" s="231"/>
      <c r="C240" s="232"/>
      <c r="D240" s="233" t="s">
        <v>135</v>
      </c>
      <c r="E240" s="234" t="s">
        <v>21</v>
      </c>
      <c r="F240" s="235" t="s">
        <v>310</v>
      </c>
      <c r="G240" s="232"/>
      <c r="H240" s="234" t="s">
        <v>21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AT240" s="241" t="s">
        <v>135</v>
      </c>
      <c r="AU240" s="241" t="s">
        <v>80</v>
      </c>
      <c r="AV240" s="11" t="s">
        <v>78</v>
      </c>
      <c r="AW240" s="11" t="s">
        <v>33</v>
      </c>
      <c r="AX240" s="11" t="s">
        <v>70</v>
      </c>
      <c r="AY240" s="241" t="s">
        <v>126</v>
      </c>
    </row>
    <row r="241" s="12" customFormat="1">
      <c r="B241" s="242"/>
      <c r="C241" s="243"/>
      <c r="D241" s="233" t="s">
        <v>135</v>
      </c>
      <c r="E241" s="244" t="s">
        <v>21</v>
      </c>
      <c r="F241" s="245" t="s">
        <v>311</v>
      </c>
      <c r="G241" s="243"/>
      <c r="H241" s="246">
        <v>10.199999999999999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AT241" s="252" t="s">
        <v>135</v>
      </c>
      <c r="AU241" s="252" t="s">
        <v>80</v>
      </c>
      <c r="AV241" s="12" t="s">
        <v>80</v>
      </c>
      <c r="AW241" s="12" t="s">
        <v>33</v>
      </c>
      <c r="AX241" s="12" t="s">
        <v>70</v>
      </c>
      <c r="AY241" s="252" t="s">
        <v>126</v>
      </c>
    </row>
    <row r="242" s="11" customFormat="1">
      <c r="B242" s="231"/>
      <c r="C242" s="232"/>
      <c r="D242" s="233" t="s">
        <v>135</v>
      </c>
      <c r="E242" s="234" t="s">
        <v>21</v>
      </c>
      <c r="F242" s="235" t="s">
        <v>143</v>
      </c>
      <c r="G242" s="232"/>
      <c r="H242" s="234" t="s">
        <v>21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135</v>
      </c>
      <c r="AU242" s="241" t="s">
        <v>80</v>
      </c>
      <c r="AV242" s="11" t="s">
        <v>78</v>
      </c>
      <c r="AW242" s="11" t="s">
        <v>33</v>
      </c>
      <c r="AX242" s="11" t="s">
        <v>70</v>
      </c>
      <c r="AY242" s="241" t="s">
        <v>126</v>
      </c>
    </row>
    <row r="243" s="11" customFormat="1">
      <c r="B243" s="231"/>
      <c r="C243" s="232"/>
      <c r="D243" s="233" t="s">
        <v>135</v>
      </c>
      <c r="E243" s="234" t="s">
        <v>21</v>
      </c>
      <c r="F243" s="235" t="s">
        <v>144</v>
      </c>
      <c r="G243" s="232"/>
      <c r="H243" s="234" t="s">
        <v>21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AT243" s="241" t="s">
        <v>135</v>
      </c>
      <c r="AU243" s="241" t="s">
        <v>80</v>
      </c>
      <c r="AV243" s="11" t="s">
        <v>78</v>
      </c>
      <c r="AW243" s="11" t="s">
        <v>33</v>
      </c>
      <c r="AX243" s="11" t="s">
        <v>70</v>
      </c>
      <c r="AY243" s="241" t="s">
        <v>126</v>
      </c>
    </row>
    <row r="244" s="12" customFormat="1">
      <c r="B244" s="242"/>
      <c r="C244" s="243"/>
      <c r="D244" s="233" t="s">
        <v>135</v>
      </c>
      <c r="E244" s="244" t="s">
        <v>21</v>
      </c>
      <c r="F244" s="245" t="s">
        <v>312</v>
      </c>
      <c r="G244" s="243"/>
      <c r="H244" s="246">
        <v>68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AT244" s="252" t="s">
        <v>135</v>
      </c>
      <c r="AU244" s="252" t="s">
        <v>80</v>
      </c>
      <c r="AV244" s="12" t="s">
        <v>80</v>
      </c>
      <c r="AW244" s="12" t="s">
        <v>33</v>
      </c>
      <c r="AX244" s="12" t="s">
        <v>70</v>
      </c>
      <c r="AY244" s="252" t="s">
        <v>126</v>
      </c>
    </row>
    <row r="245" s="11" customFormat="1">
      <c r="B245" s="231"/>
      <c r="C245" s="232"/>
      <c r="D245" s="233" t="s">
        <v>135</v>
      </c>
      <c r="E245" s="234" t="s">
        <v>21</v>
      </c>
      <c r="F245" s="235" t="s">
        <v>146</v>
      </c>
      <c r="G245" s="232"/>
      <c r="H245" s="234" t="s">
        <v>21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AT245" s="241" t="s">
        <v>135</v>
      </c>
      <c r="AU245" s="241" t="s">
        <v>80</v>
      </c>
      <c r="AV245" s="11" t="s">
        <v>78</v>
      </c>
      <c r="AW245" s="11" t="s">
        <v>33</v>
      </c>
      <c r="AX245" s="11" t="s">
        <v>70</v>
      </c>
      <c r="AY245" s="241" t="s">
        <v>126</v>
      </c>
    </row>
    <row r="246" s="12" customFormat="1">
      <c r="B246" s="242"/>
      <c r="C246" s="243"/>
      <c r="D246" s="233" t="s">
        <v>135</v>
      </c>
      <c r="E246" s="244" t="s">
        <v>21</v>
      </c>
      <c r="F246" s="245" t="s">
        <v>313</v>
      </c>
      <c r="G246" s="243"/>
      <c r="H246" s="246">
        <v>13.199999999999999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AT246" s="252" t="s">
        <v>135</v>
      </c>
      <c r="AU246" s="252" t="s">
        <v>80</v>
      </c>
      <c r="AV246" s="12" t="s">
        <v>80</v>
      </c>
      <c r="AW246" s="12" t="s">
        <v>33</v>
      </c>
      <c r="AX246" s="12" t="s">
        <v>70</v>
      </c>
      <c r="AY246" s="252" t="s">
        <v>126</v>
      </c>
    </row>
    <row r="247" s="11" customFormat="1">
      <c r="B247" s="231"/>
      <c r="C247" s="232"/>
      <c r="D247" s="233" t="s">
        <v>135</v>
      </c>
      <c r="E247" s="234" t="s">
        <v>21</v>
      </c>
      <c r="F247" s="235" t="s">
        <v>148</v>
      </c>
      <c r="G247" s="232"/>
      <c r="H247" s="234" t="s">
        <v>21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135</v>
      </c>
      <c r="AU247" s="241" t="s">
        <v>80</v>
      </c>
      <c r="AV247" s="11" t="s">
        <v>78</v>
      </c>
      <c r="AW247" s="11" t="s">
        <v>33</v>
      </c>
      <c r="AX247" s="11" t="s">
        <v>70</v>
      </c>
      <c r="AY247" s="241" t="s">
        <v>126</v>
      </c>
    </row>
    <row r="248" s="12" customFormat="1">
      <c r="B248" s="242"/>
      <c r="C248" s="243"/>
      <c r="D248" s="233" t="s">
        <v>135</v>
      </c>
      <c r="E248" s="244" t="s">
        <v>21</v>
      </c>
      <c r="F248" s="245" t="s">
        <v>314</v>
      </c>
      <c r="G248" s="243"/>
      <c r="H248" s="246">
        <v>187.19999999999999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AT248" s="252" t="s">
        <v>135</v>
      </c>
      <c r="AU248" s="252" t="s">
        <v>80</v>
      </c>
      <c r="AV248" s="12" t="s">
        <v>80</v>
      </c>
      <c r="AW248" s="12" t="s">
        <v>33</v>
      </c>
      <c r="AX248" s="12" t="s">
        <v>70</v>
      </c>
      <c r="AY248" s="252" t="s">
        <v>126</v>
      </c>
    </row>
    <row r="249" s="11" customFormat="1">
      <c r="B249" s="231"/>
      <c r="C249" s="232"/>
      <c r="D249" s="233" t="s">
        <v>135</v>
      </c>
      <c r="E249" s="234" t="s">
        <v>21</v>
      </c>
      <c r="F249" s="235" t="s">
        <v>172</v>
      </c>
      <c r="G249" s="232"/>
      <c r="H249" s="234" t="s">
        <v>21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AT249" s="241" t="s">
        <v>135</v>
      </c>
      <c r="AU249" s="241" t="s">
        <v>80</v>
      </c>
      <c r="AV249" s="11" t="s">
        <v>78</v>
      </c>
      <c r="AW249" s="11" t="s">
        <v>33</v>
      </c>
      <c r="AX249" s="11" t="s">
        <v>70</v>
      </c>
      <c r="AY249" s="241" t="s">
        <v>126</v>
      </c>
    </row>
    <row r="250" s="12" customFormat="1">
      <c r="B250" s="242"/>
      <c r="C250" s="243"/>
      <c r="D250" s="233" t="s">
        <v>135</v>
      </c>
      <c r="E250" s="244" t="s">
        <v>21</v>
      </c>
      <c r="F250" s="245" t="s">
        <v>315</v>
      </c>
      <c r="G250" s="243"/>
      <c r="H250" s="246">
        <v>1.8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AT250" s="252" t="s">
        <v>135</v>
      </c>
      <c r="AU250" s="252" t="s">
        <v>80</v>
      </c>
      <c r="AV250" s="12" t="s">
        <v>80</v>
      </c>
      <c r="AW250" s="12" t="s">
        <v>33</v>
      </c>
      <c r="AX250" s="12" t="s">
        <v>70</v>
      </c>
      <c r="AY250" s="252" t="s">
        <v>126</v>
      </c>
    </row>
    <row r="251" s="11" customFormat="1">
      <c r="B251" s="231"/>
      <c r="C251" s="232"/>
      <c r="D251" s="233" t="s">
        <v>135</v>
      </c>
      <c r="E251" s="234" t="s">
        <v>21</v>
      </c>
      <c r="F251" s="235" t="s">
        <v>316</v>
      </c>
      <c r="G251" s="232"/>
      <c r="H251" s="234" t="s">
        <v>21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135</v>
      </c>
      <c r="AU251" s="241" t="s">
        <v>80</v>
      </c>
      <c r="AV251" s="11" t="s">
        <v>78</v>
      </c>
      <c r="AW251" s="11" t="s">
        <v>33</v>
      </c>
      <c r="AX251" s="11" t="s">
        <v>70</v>
      </c>
      <c r="AY251" s="241" t="s">
        <v>126</v>
      </c>
    </row>
    <row r="252" s="12" customFormat="1">
      <c r="B252" s="242"/>
      <c r="C252" s="243"/>
      <c r="D252" s="233" t="s">
        <v>135</v>
      </c>
      <c r="E252" s="244" t="s">
        <v>21</v>
      </c>
      <c r="F252" s="245" t="s">
        <v>317</v>
      </c>
      <c r="G252" s="243"/>
      <c r="H252" s="246">
        <v>10.25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AT252" s="252" t="s">
        <v>135</v>
      </c>
      <c r="AU252" s="252" t="s">
        <v>80</v>
      </c>
      <c r="AV252" s="12" t="s">
        <v>80</v>
      </c>
      <c r="AW252" s="12" t="s">
        <v>33</v>
      </c>
      <c r="AX252" s="12" t="s">
        <v>70</v>
      </c>
      <c r="AY252" s="252" t="s">
        <v>126</v>
      </c>
    </row>
    <row r="253" s="11" customFormat="1">
      <c r="B253" s="231"/>
      <c r="C253" s="232"/>
      <c r="D253" s="233" t="s">
        <v>135</v>
      </c>
      <c r="E253" s="234" t="s">
        <v>21</v>
      </c>
      <c r="F253" s="235" t="s">
        <v>318</v>
      </c>
      <c r="G253" s="232"/>
      <c r="H253" s="234" t="s">
        <v>21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AT253" s="241" t="s">
        <v>135</v>
      </c>
      <c r="AU253" s="241" t="s">
        <v>80</v>
      </c>
      <c r="AV253" s="11" t="s">
        <v>78</v>
      </c>
      <c r="AW253" s="11" t="s">
        <v>33</v>
      </c>
      <c r="AX253" s="11" t="s">
        <v>70</v>
      </c>
      <c r="AY253" s="241" t="s">
        <v>126</v>
      </c>
    </row>
    <row r="254" s="12" customFormat="1">
      <c r="B254" s="242"/>
      <c r="C254" s="243"/>
      <c r="D254" s="233" t="s">
        <v>135</v>
      </c>
      <c r="E254" s="244" t="s">
        <v>21</v>
      </c>
      <c r="F254" s="245" t="s">
        <v>286</v>
      </c>
      <c r="G254" s="243"/>
      <c r="H254" s="246">
        <v>8.1999999999999993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AT254" s="252" t="s">
        <v>135</v>
      </c>
      <c r="AU254" s="252" t="s">
        <v>80</v>
      </c>
      <c r="AV254" s="12" t="s">
        <v>80</v>
      </c>
      <c r="AW254" s="12" t="s">
        <v>33</v>
      </c>
      <c r="AX254" s="12" t="s">
        <v>70</v>
      </c>
      <c r="AY254" s="252" t="s">
        <v>126</v>
      </c>
    </row>
    <row r="255" s="11" customFormat="1">
      <c r="B255" s="231"/>
      <c r="C255" s="232"/>
      <c r="D255" s="233" t="s">
        <v>135</v>
      </c>
      <c r="E255" s="234" t="s">
        <v>21</v>
      </c>
      <c r="F255" s="235" t="s">
        <v>319</v>
      </c>
      <c r="G255" s="232"/>
      <c r="H255" s="234" t="s">
        <v>21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AT255" s="241" t="s">
        <v>135</v>
      </c>
      <c r="AU255" s="241" t="s">
        <v>80</v>
      </c>
      <c r="AV255" s="11" t="s">
        <v>78</v>
      </c>
      <c r="AW255" s="11" t="s">
        <v>33</v>
      </c>
      <c r="AX255" s="11" t="s">
        <v>70</v>
      </c>
      <c r="AY255" s="241" t="s">
        <v>126</v>
      </c>
    </row>
    <row r="256" s="12" customFormat="1">
      <c r="B256" s="242"/>
      <c r="C256" s="243"/>
      <c r="D256" s="233" t="s">
        <v>135</v>
      </c>
      <c r="E256" s="244" t="s">
        <v>21</v>
      </c>
      <c r="F256" s="245" t="s">
        <v>320</v>
      </c>
      <c r="G256" s="243"/>
      <c r="H256" s="246">
        <v>7.2000000000000002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AT256" s="252" t="s">
        <v>135</v>
      </c>
      <c r="AU256" s="252" t="s">
        <v>80</v>
      </c>
      <c r="AV256" s="12" t="s">
        <v>80</v>
      </c>
      <c r="AW256" s="12" t="s">
        <v>33</v>
      </c>
      <c r="AX256" s="12" t="s">
        <v>70</v>
      </c>
      <c r="AY256" s="252" t="s">
        <v>126</v>
      </c>
    </row>
    <row r="257" s="11" customFormat="1">
      <c r="B257" s="231"/>
      <c r="C257" s="232"/>
      <c r="D257" s="233" t="s">
        <v>135</v>
      </c>
      <c r="E257" s="234" t="s">
        <v>21</v>
      </c>
      <c r="F257" s="235" t="s">
        <v>321</v>
      </c>
      <c r="G257" s="232"/>
      <c r="H257" s="234" t="s">
        <v>21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135</v>
      </c>
      <c r="AU257" s="241" t="s">
        <v>80</v>
      </c>
      <c r="AV257" s="11" t="s">
        <v>78</v>
      </c>
      <c r="AW257" s="11" t="s">
        <v>33</v>
      </c>
      <c r="AX257" s="11" t="s">
        <v>70</v>
      </c>
      <c r="AY257" s="241" t="s">
        <v>126</v>
      </c>
    </row>
    <row r="258" s="12" customFormat="1">
      <c r="B258" s="242"/>
      <c r="C258" s="243"/>
      <c r="D258" s="233" t="s">
        <v>135</v>
      </c>
      <c r="E258" s="244" t="s">
        <v>21</v>
      </c>
      <c r="F258" s="245" t="s">
        <v>322</v>
      </c>
      <c r="G258" s="243"/>
      <c r="H258" s="246">
        <v>6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AT258" s="252" t="s">
        <v>135</v>
      </c>
      <c r="AU258" s="252" t="s">
        <v>80</v>
      </c>
      <c r="AV258" s="12" t="s">
        <v>80</v>
      </c>
      <c r="AW258" s="12" t="s">
        <v>33</v>
      </c>
      <c r="AX258" s="12" t="s">
        <v>70</v>
      </c>
      <c r="AY258" s="252" t="s">
        <v>126</v>
      </c>
    </row>
    <row r="259" s="11" customFormat="1">
      <c r="B259" s="231"/>
      <c r="C259" s="232"/>
      <c r="D259" s="233" t="s">
        <v>135</v>
      </c>
      <c r="E259" s="234" t="s">
        <v>21</v>
      </c>
      <c r="F259" s="235" t="s">
        <v>323</v>
      </c>
      <c r="G259" s="232"/>
      <c r="H259" s="234" t="s">
        <v>21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AT259" s="241" t="s">
        <v>135</v>
      </c>
      <c r="AU259" s="241" t="s">
        <v>80</v>
      </c>
      <c r="AV259" s="11" t="s">
        <v>78</v>
      </c>
      <c r="AW259" s="11" t="s">
        <v>33</v>
      </c>
      <c r="AX259" s="11" t="s">
        <v>70</v>
      </c>
      <c r="AY259" s="241" t="s">
        <v>126</v>
      </c>
    </row>
    <row r="260" s="12" customFormat="1">
      <c r="B260" s="242"/>
      <c r="C260" s="243"/>
      <c r="D260" s="233" t="s">
        <v>135</v>
      </c>
      <c r="E260" s="244" t="s">
        <v>21</v>
      </c>
      <c r="F260" s="245" t="s">
        <v>324</v>
      </c>
      <c r="G260" s="243"/>
      <c r="H260" s="246">
        <v>8.1600000000000001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AT260" s="252" t="s">
        <v>135</v>
      </c>
      <c r="AU260" s="252" t="s">
        <v>80</v>
      </c>
      <c r="AV260" s="12" t="s">
        <v>80</v>
      </c>
      <c r="AW260" s="12" t="s">
        <v>33</v>
      </c>
      <c r="AX260" s="12" t="s">
        <v>70</v>
      </c>
      <c r="AY260" s="252" t="s">
        <v>126</v>
      </c>
    </row>
    <row r="261" s="11" customFormat="1">
      <c r="B261" s="231"/>
      <c r="C261" s="232"/>
      <c r="D261" s="233" t="s">
        <v>135</v>
      </c>
      <c r="E261" s="234" t="s">
        <v>21</v>
      </c>
      <c r="F261" s="235" t="s">
        <v>325</v>
      </c>
      <c r="G261" s="232"/>
      <c r="H261" s="234" t="s">
        <v>21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135</v>
      </c>
      <c r="AU261" s="241" t="s">
        <v>80</v>
      </c>
      <c r="AV261" s="11" t="s">
        <v>78</v>
      </c>
      <c r="AW261" s="11" t="s">
        <v>33</v>
      </c>
      <c r="AX261" s="11" t="s">
        <v>70</v>
      </c>
      <c r="AY261" s="241" t="s">
        <v>126</v>
      </c>
    </row>
    <row r="262" s="12" customFormat="1">
      <c r="B262" s="242"/>
      <c r="C262" s="243"/>
      <c r="D262" s="233" t="s">
        <v>135</v>
      </c>
      <c r="E262" s="244" t="s">
        <v>21</v>
      </c>
      <c r="F262" s="245" t="s">
        <v>326</v>
      </c>
      <c r="G262" s="243"/>
      <c r="H262" s="246">
        <v>7.6799999999999997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AT262" s="252" t="s">
        <v>135</v>
      </c>
      <c r="AU262" s="252" t="s">
        <v>80</v>
      </c>
      <c r="AV262" s="12" t="s">
        <v>80</v>
      </c>
      <c r="AW262" s="12" t="s">
        <v>33</v>
      </c>
      <c r="AX262" s="12" t="s">
        <v>70</v>
      </c>
      <c r="AY262" s="252" t="s">
        <v>126</v>
      </c>
    </row>
    <row r="263" s="11" customFormat="1">
      <c r="B263" s="231"/>
      <c r="C263" s="232"/>
      <c r="D263" s="233" t="s">
        <v>135</v>
      </c>
      <c r="E263" s="234" t="s">
        <v>21</v>
      </c>
      <c r="F263" s="235" t="s">
        <v>327</v>
      </c>
      <c r="G263" s="232"/>
      <c r="H263" s="234" t="s">
        <v>21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AT263" s="241" t="s">
        <v>135</v>
      </c>
      <c r="AU263" s="241" t="s">
        <v>80</v>
      </c>
      <c r="AV263" s="11" t="s">
        <v>78</v>
      </c>
      <c r="AW263" s="11" t="s">
        <v>33</v>
      </c>
      <c r="AX263" s="11" t="s">
        <v>70</v>
      </c>
      <c r="AY263" s="241" t="s">
        <v>126</v>
      </c>
    </row>
    <row r="264" s="12" customFormat="1">
      <c r="B264" s="242"/>
      <c r="C264" s="243"/>
      <c r="D264" s="233" t="s">
        <v>135</v>
      </c>
      <c r="E264" s="244" t="s">
        <v>21</v>
      </c>
      <c r="F264" s="245" t="s">
        <v>328</v>
      </c>
      <c r="G264" s="243"/>
      <c r="H264" s="246">
        <v>8.9600000000000009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AT264" s="252" t="s">
        <v>135</v>
      </c>
      <c r="AU264" s="252" t="s">
        <v>80</v>
      </c>
      <c r="AV264" s="12" t="s">
        <v>80</v>
      </c>
      <c r="AW264" s="12" t="s">
        <v>33</v>
      </c>
      <c r="AX264" s="12" t="s">
        <v>70</v>
      </c>
      <c r="AY264" s="252" t="s">
        <v>126</v>
      </c>
    </row>
    <row r="265" s="11" customFormat="1">
      <c r="B265" s="231"/>
      <c r="C265" s="232"/>
      <c r="D265" s="233" t="s">
        <v>135</v>
      </c>
      <c r="E265" s="234" t="s">
        <v>21</v>
      </c>
      <c r="F265" s="235" t="s">
        <v>329</v>
      </c>
      <c r="G265" s="232"/>
      <c r="H265" s="234" t="s">
        <v>21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AT265" s="241" t="s">
        <v>135</v>
      </c>
      <c r="AU265" s="241" t="s">
        <v>80</v>
      </c>
      <c r="AV265" s="11" t="s">
        <v>78</v>
      </c>
      <c r="AW265" s="11" t="s">
        <v>33</v>
      </c>
      <c r="AX265" s="11" t="s">
        <v>70</v>
      </c>
      <c r="AY265" s="241" t="s">
        <v>126</v>
      </c>
    </row>
    <row r="266" s="12" customFormat="1">
      <c r="B266" s="242"/>
      <c r="C266" s="243"/>
      <c r="D266" s="233" t="s">
        <v>135</v>
      </c>
      <c r="E266" s="244" t="s">
        <v>21</v>
      </c>
      <c r="F266" s="245" t="s">
        <v>330</v>
      </c>
      <c r="G266" s="243"/>
      <c r="H266" s="246">
        <v>7.04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AT266" s="252" t="s">
        <v>135</v>
      </c>
      <c r="AU266" s="252" t="s">
        <v>80</v>
      </c>
      <c r="AV266" s="12" t="s">
        <v>80</v>
      </c>
      <c r="AW266" s="12" t="s">
        <v>33</v>
      </c>
      <c r="AX266" s="12" t="s">
        <v>70</v>
      </c>
      <c r="AY266" s="252" t="s">
        <v>126</v>
      </c>
    </row>
    <row r="267" s="11" customFormat="1">
      <c r="B267" s="231"/>
      <c r="C267" s="232"/>
      <c r="D267" s="233" t="s">
        <v>135</v>
      </c>
      <c r="E267" s="234" t="s">
        <v>21</v>
      </c>
      <c r="F267" s="235" t="s">
        <v>331</v>
      </c>
      <c r="G267" s="232"/>
      <c r="H267" s="234" t="s">
        <v>21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135</v>
      </c>
      <c r="AU267" s="241" t="s">
        <v>80</v>
      </c>
      <c r="AV267" s="11" t="s">
        <v>78</v>
      </c>
      <c r="AW267" s="11" t="s">
        <v>33</v>
      </c>
      <c r="AX267" s="11" t="s">
        <v>70</v>
      </c>
      <c r="AY267" s="241" t="s">
        <v>126</v>
      </c>
    </row>
    <row r="268" s="12" customFormat="1">
      <c r="B268" s="242"/>
      <c r="C268" s="243"/>
      <c r="D268" s="233" t="s">
        <v>135</v>
      </c>
      <c r="E268" s="244" t="s">
        <v>21</v>
      </c>
      <c r="F268" s="245" t="s">
        <v>332</v>
      </c>
      <c r="G268" s="243"/>
      <c r="H268" s="246">
        <v>6.2400000000000002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AT268" s="252" t="s">
        <v>135</v>
      </c>
      <c r="AU268" s="252" t="s">
        <v>80</v>
      </c>
      <c r="AV268" s="12" t="s">
        <v>80</v>
      </c>
      <c r="AW268" s="12" t="s">
        <v>33</v>
      </c>
      <c r="AX268" s="12" t="s">
        <v>70</v>
      </c>
      <c r="AY268" s="252" t="s">
        <v>126</v>
      </c>
    </row>
    <row r="269" s="11" customFormat="1">
      <c r="B269" s="231"/>
      <c r="C269" s="232"/>
      <c r="D269" s="233" t="s">
        <v>135</v>
      </c>
      <c r="E269" s="234" t="s">
        <v>21</v>
      </c>
      <c r="F269" s="235" t="s">
        <v>333</v>
      </c>
      <c r="G269" s="232"/>
      <c r="H269" s="234" t="s">
        <v>21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135</v>
      </c>
      <c r="AU269" s="241" t="s">
        <v>80</v>
      </c>
      <c r="AV269" s="11" t="s">
        <v>78</v>
      </c>
      <c r="AW269" s="11" t="s">
        <v>33</v>
      </c>
      <c r="AX269" s="11" t="s">
        <v>70</v>
      </c>
      <c r="AY269" s="241" t="s">
        <v>126</v>
      </c>
    </row>
    <row r="270" s="12" customFormat="1">
      <c r="B270" s="242"/>
      <c r="C270" s="243"/>
      <c r="D270" s="233" t="s">
        <v>135</v>
      </c>
      <c r="E270" s="244" t="s">
        <v>21</v>
      </c>
      <c r="F270" s="245" t="s">
        <v>334</v>
      </c>
      <c r="G270" s="243"/>
      <c r="H270" s="246">
        <v>5.2800000000000002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AT270" s="252" t="s">
        <v>135</v>
      </c>
      <c r="AU270" s="252" t="s">
        <v>80</v>
      </c>
      <c r="AV270" s="12" t="s">
        <v>80</v>
      </c>
      <c r="AW270" s="12" t="s">
        <v>33</v>
      </c>
      <c r="AX270" s="12" t="s">
        <v>70</v>
      </c>
      <c r="AY270" s="252" t="s">
        <v>126</v>
      </c>
    </row>
    <row r="271" s="11" customFormat="1">
      <c r="B271" s="231"/>
      <c r="C271" s="232"/>
      <c r="D271" s="233" t="s">
        <v>135</v>
      </c>
      <c r="E271" s="234" t="s">
        <v>21</v>
      </c>
      <c r="F271" s="235" t="s">
        <v>335</v>
      </c>
      <c r="G271" s="232"/>
      <c r="H271" s="234" t="s">
        <v>21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135</v>
      </c>
      <c r="AU271" s="241" t="s">
        <v>80</v>
      </c>
      <c r="AV271" s="11" t="s">
        <v>78</v>
      </c>
      <c r="AW271" s="11" t="s">
        <v>33</v>
      </c>
      <c r="AX271" s="11" t="s">
        <v>70</v>
      </c>
      <c r="AY271" s="241" t="s">
        <v>126</v>
      </c>
    </row>
    <row r="272" s="12" customFormat="1">
      <c r="B272" s="242"/>
      <c r="C272" s="243"/>
      <c r="D272" s="233" t="s">
        <v>135</v>
      </c>
      <c r="E272" s="244" t="s">
        <v>21</v>
      </c>
      <c r="F272" s="245" t="s">
        <v>336</v>
      </c>
      <c r="G272" s="243"/>
      <c r="H272" s="246">
        <v>5.7599999999999998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AT272" s="252" t="s">
        <v>135</v>
      </c>
      <c r="AU272" s="252" t="s">
        <v>80</v>
      </c>
      <c r="AV272" s="12" t="s">
        <v>80</v>
      </c>
      <c r="AW272" s="12" t="s">
        <v>33</v>
      </c>
      <c r="AX272" s="12" t="s">
        <v>70</v>
      </c>
      <c r="AY272" s="252" t="s">
        <v>126</v>
      </c>
    </row>
    <row r="273" s="11" customFormat="1">
      <c r="B273" s="231"/>
      <c r="C273" s="232"/>
      <c r="D273" s="233" t="s">
        <v>135</v>
      </c>
      <c r="E273" s="234" t="s">
        <v>21</v>
      </c>
      <c r="F273" s="235" t="s">
        <v>337</v>
      </c>
      <c r="G273" s="232"/>
      <c r="H273" s="234" t="s">
        <v>21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135</v>
      </c>
      <c r="AU273" s="241" t="s">
        <v>80</v>
      </c>
      <c r="AV273" s="11" t="s">
        <v>78</v>
      </c>
      <c r="AW273" s="11" t="s">
        <v>33</v>
      </c>
      <c r="AX273" s="11" t="s">
        <v>70</v>
      </c>
      <c r="AY273" s="241" t="s">
        <v>126</v>
      </c>
    </row>
    <row r="274" s="12" customFormat="1">
      <c r="B274" s="242"/>
      <c r="C274" s="243"/>
      <c r="D274" s="233" t="s">
        <v>135</v>
      </c>
      <c r="E274" s="244" t="s">
        <v>21</v>
      </c>
      <c r="F274" s="245" t="s">
        <v>332</v>
      </c>
      <c r="G274" s="243"/>
      <c r="H274" s="246">
        <v>6.2400000000000002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AT274" s="252" t="s">
        <v>135</v>
      </c>
      <c r="AU274" s="252" t="s">
        <v>80</v>
      </c>
      <c r="AV274" s="12" t="s">
        <v>80</v>
      </c>
      <c r="AW274" s="12" t="s">
        <v>33</v>
      </c>
      <c r="AX274" s="12" t="s">
        <v>70</v>
      </c>
      <c r="AY274" s="252" t="s">
        <v>126</v>
      </c>
    </row>
    <row r="275" s="11" customFormat="1">
      <c r="B275" s="231"/>
      <c r="C275" s="232"/>
      <c r="D275" s="233" t="s">
        <v>135</v>
      </c>
      <c r="E275" s="234" t="s">
        <v>21</v>
      </c>
      <c r="F275" s="235" t="s">
        <v>338</v>
      </c>
      <c r="G275" s="232"/>
      <c r="H275" s="234" t="s">
        <v>21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135</v>
      </c>
      <c r="AU275" s="241" t="s">
        <v>80</v>
      </c>
      <c r="AV275" s="11" t="s">
        <v>78</v>
      </c>
      <c r="AW275" s="11" t="s">
        <v>33</v>
      </c>
      <c r="AX275" s="11" t="s">
        <v>70</v>
      </c>
      <c r="AY275" s="241" t="s">
        <v>126</v>
      </c>
    </row>
    <row r="276" s="12" customFormat="1">
      <c r="B276" s="242"/>
      <c r="C276" s="243"/>
      <c r="D276" s="233" t="s">
        <v>135</v>
      </c>
      <c r="E276" s="244" t="s">
        <v>21</v>
      </c>
      <c r="F276" s="245" t="s">
        <v>339</v>
      </c>
      <c r="G276" s="243"/>
      <c r="H276" s="246">
        <v>14.4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AT276" s="252" t="s">
        <v>135</v>
      </c>
      <c r="AU276" s="252" t="s">
        <v>80</v>
      </c>
      <c r="AV276" s="12" t="s">
        <v>80</v>
      </c>
      <c r="AW276" s="12" t="s">
        <v>33</v>
      </c>
      <c r="AX276" s="12" t="s">
        <v>70</v>
      </c>
      <c r="AY276" s="252" t="s">
        <v>126</v>
      </c>
    </row>
    <row r="277" s="1" customFormat="1" ht="25.5" customHeight="1">
      <c r="B277" s="44"/>
      <c r="C277" s="219" t="s">
        <v>340</v>
      </c>
      <c r="D277" s="219" t="s">
        <v>128</v>
      </c>
      <c r="E277" s="220" t="s">
        <v>341</v>
      </c>
      <c r="F277" s="221" t="s">
        <v>342</v>
      </c>
      <c r="G277" s="222" t="s">
        <v>131</v>
      </c>
      <c r="H277" s="223">
        <v>7.8959999999999999</v>
      </c>
      <c r="I277" s="224"/>
      <c r="J277" s="225">
        <f>ROUND(I277*H277,2)</f>
        <v>0</v>
      </c>
      <c r="K277" s="221" t="s">
        <v>132</v>
      </c>
      <c r="L277" s="70"/>
      <c r="M277" s="226" t="s">
        <v>21</v>
      </c>
      <c r="N277" s="227" t="s">
        <v>41</v>
      </c>
      <c r="O277" s="45"/>
      <c r="P277" s="228">
        <f>O277*H277</f>
        <v>0</v>
      </c>
      <c r="Q277" s="228">
        <v>2.1600000000000001</v>
      </c>
      <c r="R277" s="228">
        <f>Q277*H277</f>
        <v>17.05536</v>
      </c>
      <c r="S277" s="228">
        <v>0</v>
      </c>
      <c r="T277" s="229">
        <f>S277*H277</f>
        <v>0</v>
      </c>
      <c r="AR277" s="22" t="s">
        <v>133</v>
      </c>
      <c r="AT277" s="22" t="s">
        <v>128</v>
      </c>
      <c r="AU277" s="22" t="s">
        <v>80</v>
      </c>
      <c r="AY277" s="22" t="s">
        <v>126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22" t="s">
        <v>78</v>
      </c>
      <c r="BK277" s="230">
        <f>ROUND(I277*H277,2)</f>
        <v>0</v>
      </c>
      <c r="BL277" s="22" t="s">
        <v>133</v>
      </c>
      <c r="BM277" s="22" t="s">
        <v>343</v>
      </c>
    </row>
    <row r="278" s="11" customFormat="1">
      <c r="B278" s="231"/>
      <c r="C278" s="232"/>
      <c r="D278" s="233" t="s">
        <v>135</v>
      </c>
      <c r="E278" s="234" t="s">
        <v>21</v>
      </c>
      <c r="F278" s="235" t="s">
        <v>308</v>
      </c>
      <c r="G278" s="232"/>
      <c r="H278" s="234" t="s">
        <v>21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135</v>
      </c>
      <c r="AU278" s="241" t="s">
        <v>80</v>
      </c>
      <c r="AV278" s="11" t="s">
        <v>78</v>
      </c>
      <c r="AW278" s="11" t="s">
        <v>33</v>
      </c>
      <c r="AX278" s="11" t="s">
        <v>70</v>
      </c>
      <c r="AY278" s="241" t="s">
        <v>126</v>
      </c>
    </row>
    <row r="279" s="12" customFormat="1">
      <c r="B279" s="242"/>
      <c r="C279" s="243"/>
      <c r="D279" s="233" t="s">
        <v>135</v>
      </c>
      <c r="E279" s="244" t="s">
        <v>21</v>
      </c>
      <c r="F279" s="245" t="s">
        <v>344</v>
      </c>
      <c r="G279" s="243"/>
      <c r="H279" s="246">
        <v>5.8559999999999999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AT279" s="252" t="s">
        <v>135</v>
      </c>
      <c r="AU279" s="252" t="s">
        <v>80</v>
      </c>
      <c r="AV279" s="12" t="s">
        <v>80</v>
      </c>
      <c r="AW279" s="12" t="s">
        <v>33</v>
      </c>
      <c r="AX279" s="12" t="s">
        <v>70</v>
      </c>
      <c r="AY279" s="252" t="s">
        <v>126</v>
      </c>
    </row>
    <row r="280" s="11" customFormat="1">
      <c r="B280" s="231"/>
      <c r="C280" s="232"/>
      <c r="D280" s="233" t="s">
        <v>135</v>
      </c>
      <c r="E280" s="234" t="s">
        <v>21</v>
      </c>
      <c r="F280" s="235" t="s">
        <v>310</v>
      </c>
      <c r="G280" s="232"/>
      <c r="H280" s="234" t="s">
        <v>21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135</v>
      </c>
      <c r="AU280" s="241" t="s">
        <v>80</v>
      </c>
      <c r="AV280" s="11" t="s">
        <v>78</v>
      </c>
      <c r="AW280" s="11" t="s">
        <v>33</v>
      </c>
      <c r="AX280" s="11" t="s">
        <v>70</v>
      </c>
      <c r="AY280" s="241" t="s">
        <v>126</v>
      </c>
    </row>
    <row r="281" s="12" customFormat="1">
      <c r="B281" s="242"/>
      <c r="C281" s="243"/>
      <c r="D281" s="233" t="s">
        <v>135</v>
      </c>
      <c r="E281" s="244" t="s">
        <v>21</v>
      </c>
      <c r="F281" s="245" t="s">
        <v>345</v>
      </c>
      <c r="G281" s="243"/>
      <c r="H281" s="246">
        <v>2.04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AT281" s="252" t="s">
        <v>135</v>
      </c>
      <c r="AU281" s="252" t="s">
        <v>80</v>
      </c>
      <c r="AV281" s="12" t="s">
        <v>80</v>
      </c>
      <c r="AW281" s="12" t="s">
        <v>33</v>
      </c>
      <c r="AX281" s="12" t="s">
        <v>70</v>
      </c>
      <c r="AY281" s="252" t="s">
        <v>126</v>
      </c>
    </row>
    <row r="282" s="1" customFormat="1" ht="25.5" customHeight="1">
      <c r="B282" s="44"/>
      <c r="C282" s="219" t="s">
        <v>9</v>
      </c>
      <c r="D282" s="219" t="s">
        <v>128</v>
      </c>
      <c r="E282" s="220" t="s">
        <v>346</v>
      </c>
      <c r="F282" s="221" t="s">
        <v>347</v>
      </c>
      <c r="G282" s="222" t="s">
        <v>131</v>
      </c>
      <c r="H282" s="223">
        <v>44.374000000000002</v>
      </c>
      <c r="I282" s="224"/>
      <c r="J282" s="225">
        <f>ROUND(I282*H282,2)</f>
        <v>0</v>
      </c>
      <c r="K282" s="221" t="s">
        <v>132</v>
      </c>
      <c r="L282" s="70"/>
      <c r="M282" s="226" t="s">
        <v>21</v>
      </c>
      <c r="N282" s="227" t="s">
        <v>41</v>
      </c>
      <c r="O282" s="45"/>
      <c r="P282" s="228">
        <f>O282*H282</f>
        <v>0</v>
      </c>
      <c r="Q282" s="228">
        <v>2.1600000000000001</v>
      </c>
      <c r="R282" s="228">
        <f>Q282*H282</f>
        <v>95.847840000000005</v>
      </c>
      <c r="S282" s="228">
        <v>0</v>
      </c>
      <c r="T282" s="229">
        <f>S282*H282</f>
        <v>0</v>
      </c>
      <c r="AR282" s="22" t="s">
        <v>133</v>
      </c>
      <c r="AT282" s="22" t="s">
        <v>128</v>
      </c>
      <c r="AU282" s="22" t="s">
        <v>80</v>
      </c>
      <c r="AY282" s="22" t="s">
        <v>126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22" t="s">
        <v>78</v>
      </c>
      <c r="BK282" s="230">
        <f>ROUND(I282*H282,2)</f>
        <v>0</v>
      </c>
      <c r="BL282" s="22" t="s">
        <v>133</v>
      </c>
      <c r="BM282" s="22" t="s">
        <v>348</v>
      </c>
    </row>
    <row r="283" s="11" customFormat="1">
      <c r="B283" s="231"/>
      <c r="C283" s="232"/>
      <c r="D283" s="233" t="s">
        <v>135</v>
      </c>
      <c r="E283" s="234" t="s">
        <v>21</v>
      </c>
      <c r="F283" s="235" t="s">
        <v>349</v>
      </c>
      <c r="G283" s="232"/>
      <c r="H283" s="234" t="s">
        <v>21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135</v>
      </c>
      <c r="AU283" s="241" t="s">
        <v>80</v>
      </c>
      <c r="AV283" s="11" t="s">
        <v>78</v>
      </c>
      <c r="AW283" s="11" t="s">
        <v>33</v>
      </c>
      <c r="AX283" s="11" t="s">
        <v>70</v>
      </c>
      <c r="AY283" s="241" t="s">
        <v>126</v>
      </c>
    </row>
    <row r="284" s="11" customFormat="1">
      <c r="B284" s="231"/>
      <c r="C284" s="232"/>
      <c r="D284" s="233" t="s">
        <v>135</v>
      </c>
      <c r="E284" s="234" t="s">
        <v>21</v>
      </c>
      <c r="F284" s="235" t="s">
        <v>316</v>
      </c>
      <c r="G284" s="232"/>
      <c r="H284" s="234" t="s">
        <v>21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135</v>
      </c>
      <c r="AU284" s="241" t="s">
        <v>80</v>
      </c>
      <c r="AV284" s="11" t="s">
        <v>78</v>
      </c>
      <c r="AW284" s="11" t="s">
        <v>33</v>
      </c>
      <c r="AX284" s="11" t="s">
        <v>70</v>
      </c>
      <c r="AY284" s="241" t="s">
        <v>126</v>
      </c>
    </row>
    <row r="285" s="12" customFormat="1">
      <c r="B285" s="242"/>
      <c r="C285" s="243"/>
      <c r="D285" s="233" t="s">
        <v>135</v>
      </c>
      <c r="E285" s="244" t="s">
        <v>21</v>
      </c>
      <c r="F285" s="245" t="s">
        <v>350</v>
      </c>
      <c r="G285" s="243"/>
      <c r="H285" s="246">
        <v>2.0499999999999998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AT285" s="252" t="s">
        <v>135</v>
      </c>
      <c r="AU285" s="252" t="s">
        <v>80</v>
      </c>
      <c r="AV285" s="12" t="s">
        <v>80</v>
      </c>
      <c r="AW285" s="12" t="s">
        <v>33</v>
      </c>
      <c r="AX285" s="12" t="s">
        <v>70</v>
      </c>
      <c r="AY285" s="252" t="s">
        <v>126</v>
      </c>
    </row>
    <row r="286" s="11" customFormat="1">
      <c r="B286" s="231"/>
      <c r="C286" s="232"/>
      <c r="D286" s="233" t="s">
        <v>135</v>
      </c>
      <c r="E286" s="234" t="s">
        <v>21</v>
      </c>
      <c r="F286" s="235" t="s">
        <v>318</v>
      </c>
      <c r="G286" s="232"/>
      <c r="H286" s="234" t="s">
        <v>21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135</v>
      </c>
      <c r="AU286" s="241" t="s">
        <v>80</v>
      </c>
      <c r="AV286" s="11" t="s">
        <v>78</v>
      </c>
      <c r="AW286" s="11" t="s">
        <v>33</v>
      </c>
      <c r="AX286" s="11" t="s">
        <v>70</v>
      </c>
      <c r="AY286" s="241" t="s">
        <v>126</v>
      </c>
    </row>
    <row r="287" s="12" customFormat="1">
      <c r="B287" s="242"/>
      <c r="C287" s="243"/>
      <c r="D287" s="233" t="s">
        <v>135</v>
      </c>
      <c r="E287" s="244" t="s">
        <v>21</v>
      </c>
      <c r="F287" s="245" t="s">
        <v>351</v>
      </c>
      <c r="G287" s="243"/>
      <c r="H287" s="246">
        <v>1.6399999999999999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AT287" s="252" t="s">
        <v>135</v>
      </c>
      <c r="AU287" s="252" t="s">
        <v>80</v>
      </c>
      <c r="AV287" s="12" t="s">
        <v>80</v>
      </c>
      <c r="AW287" s="12" t="s">
        <v>33</v>
      </c>
      <c r="AX287" s="12" t="s">
        <v>70</v>
      </c>
      <c r="AY287" s="252" t="s">
        <v>126</v>
      </c>
    </row>
    <row r="288" s="11" customFormat="1">
      <c r="B288" s="231"/>
      <c r="C288" s="232"/>
      <c r="D288" s="233" t="s">
        <v>135</v>
      </c>
      <c r="E288" s="234" t="s">
        <v>21</v>
      </c>
      <c r="F288" s="235" t="s">
        <v>319</v>
      </c>
      <c r="G288" s="232"/>
      <c r="H288" s="234" t="s">
        <v>21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AT288" s="241" t="s">
        <v>135</v>
      </c>
      <c r="AU288" s="241" t="s">
        <v>80</v>
      </c>
      <c r="AV288" s="11" t="s">
        <v>78</v>
      </c>
      <c r="AW288" s="11" t="s">
        <v>33</v>
      </c>
      <c r="AX288" s="11" t="s">
        <v>70</v>
      </c>
      <c r="AY288" s="241" t="s">
        <v>126</v>
      </c>
    </row>
    <row r="289" s="12" customFormat="1">
      <c r="B289" s="242"/>
      <c r="C289" s="243"/>
      <c r="D289" s="233" t="s">
        <v>135</v>
      </c>
      <c r="E289" s="244" t="s">
        <v>21</v>
      </c>
      <c r="F289" s="245" t="s">
        <v>352</v>
      </c>
      <c r="G289" s="243"/>
      <c r="H289" s="246">
        <v>1.44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AT289" s="252" t="s">
        <v>135</v>
      </c>
      <c r="AU289" s="252" t="s">
        <v>80</v>
      </c>
      <c r="AV289" s="12" t="s">
        <v>80</v>
      </c>
      <c r="AW289" s="12" t="s">
        <v>33</v>
      </c>
      <c r="AX289" s="12" t="s">
        <v>70</v>
      </c>
      <c r="AY289" s="252" t="s">
        <v>126</v>
      </c>
    </row>
    <row r="290" s="11" customFormat="1">
      <c r="B290" s="231"/>
      <c r="C290" s="232"/>
      <c r="D290" s="233" t="s">
        <v>135</v>
      </c>
      <c r="E290" s="234" t="s">
        <v>21</v>
      </c>
      <c r="F290" s="235" t="s">
        <v>321</v>
      </c>
      <c r="G290" s="232"/>
      <c r="H290" s="234" t="s">
        <v>21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135</v>
      </c>
      <c r="AU290" s="241" t="s">
        <v>80</v>
      </c>
      <c r="AV290" s="11" t="s">
        <v>78</v>
      </c>
      <c r="AW290" s="11" t="s">
        <v>33</v>
      </c>
      <c r="AX290" s="11" t="s">
        <v>70</v>
      </c>
      <c r="AY290" s="241" t="s">
        <v>126</v>
      </c>
    </row>
    <row r="291" s="12" customFormat="1">
      <c r="B291" s="242"/>
      <c r="C291" s="243"/>
      <c r="D291" s="233" t="s">
        <v>135</v>
      </c>
      <c r="E291" s="244" t="s">
        <v>21</v>
      </c>
      <c r="F291" s="245" t="s">
        <v>353</v>
      </c>
      <c r="G291" s="243"/>
      <c r="H291" s="246">
        <v>1.2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AT291" s="252" t="s">
        <v>135</v>
      </c>
      <c r="AU291" s="252" t="s">
        <v>80</v>
      </c>
      <c r="AV291" s="12" t="s">
        <v>80</v>
      </c>
      <c r="AW291" s="12" t="s">
        <v>33</v>
      </c>
      <c r="AX291" s="12" t="s">
        <v>70</v>
      </c>
      <c r="AY291" s="252" t="s">
        <v>126</v>
      </c>
    </row>
    <row r="292" s="11" customFormat="1">
      <c r="B292" s="231"/>
      <c r="C292" s="232"/>
      <c r="D292" s="233" t="s">
        <v>135</v>
      </c>
      <c r="E292" s="234" t="s">
        <v>21</v>
      </c>
      <c r="F292" s="235" t="s">
        <v>323</v>
      </c>
      <c r="G292" s="232"/>
      <c r="H292" s="234" t="s">
        <v>21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AT292" s="241" t="s">
        <v>135</v>
      </c>
      <c r="AU292" s="241" t="s">
        <v>80</v>
      </c>
      <c r="AV292" s="11" t="s">
        <v>78</v>
      </c>
      <c r="AW292" s="11" t="s">
        <v>33</v>
      </c>
      <c r="AX292" s="11" t="s">
        <v>70</v>
      </c>
      <c r="AY292" s="241" t="s">
        <v>126</v>
      </c>
    </row>
    <row r="293" s="12" customFormat="1">
      <c r="B293" s="242"/>
      <c r="C293" s="243"/>
      <c r="D293" s="233" t="s">
        <v>135</v>
      </c>
      <c r="E293" s="244" t="s">
        <v>21</v>
      </c>
      <c r="F293" s="245" t="s">
        <v>354</v>
      </c>
      <c r="G293" s="243"/>
      <c r="H293" s="246">
        <v>1.6319999999999999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AT293" s="252" t="s">
        <v>135</v>
      </c>
      <c r="AU293" s="252" t="s">
        <v>80</v>
      </c>
      <c r="AV293" s="12" t="s">
        <v>80</v>
      </c>
      <c r="AW293" s="12" t="s">
        <v>33</v>
      </c>
      <c r="AX293" s="12" t="s">
        <v>70</v>
      </c>
      <c r="AY293" s="252" t="s">
        <v>126</v>
      </c>
    </row>
    <row r="294" s="11" customFormat="1">
      <c r="B294" s="231"/>
      <c r="C294" s="232"/>
      <c r="D294" s="233" t="s">
        <v>135</v>
      </c>
      <c r="E294" s="234" t="s">
        <v>21</v>
      </c>
      <c r="F294" s="235" t="s">
        <v>325</v>
      </c>
      <c r="G294" s="232"/>
      <c r="H294" s="234" t="s">
        <v>21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135</v>
      </c>
      <c r="AU294" s="241" t="s">
        <v>80</v>
      </c>
      <c r="AV294" s="11" t="s">
        <v>78</v>
      </c>
      <c r="AW294" s="11" t="s">
        <v>33</v>
      </c>
      <c r="AX294" s="11" t="s">
        <v>70</v>
      </c>
      <c r="AY294" s="241" t="s">
        <v>126</v>
      </c>
    </row>
    <row r="295" s="12" customFormat="1">
      <c r="B295" s="242"/>
      <c r="C295" s="243"/>
      <c r="D295" s="233" t="s">
        <v>135</v>
      </c>
      <c r="E295" s="244" t="s">
        <v>21</v>
      </c>
      <c r="F295" s="245" t="s">
        <v>355</v>
      </c>
      <c r="G295" s="243"/>
      <c r="H295" s="246">
        <v>1.536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AT295" s="252" t="s">
        <v>135</v>
      </c>
      <c r="AU295" s="252" t="s">
        <v>80</v>
      </c>
      <c r="AV295" s="12" t="s">
        <v>80</v>
      </c>
      <c r="AW295" s="12" t="s">
        <v>33</v>
      </c>
      <c r="AX295" s="12" t="s">
        <v>70</v>
      </c>
      <c r="AY295" s="252" t="s">
        <v>126</v>
      </c>
    </row>
    <row r="296" s="11" customFormat="1">
      <c r="B296" s="231"/>
      <c r="C296" s="232"/>
      <c r="D296" s="233" t="s">
        <v>135</v>
      </c>
      <c r="E296" s="234" t="s">
        <v>21</v>
      </c>
      <c r="F296" s="235" t="s">
        <v>327</v>
      </c>
      <c r="G296" s="232"/>
      <c r="H296" s="234" t="s">
        <v>21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135</v>
      </c>
      <c r="AU296" s="241" t="s">
        <v>80</v>
      </c>
      <c r="AV296" s="11" t="s">
        <v>78</v>
      </c>
      <c r="AW296" s="11" t="s">
        <v>33</v>
      </c>
      <c r="AX296" s="11" t="s">
        <v>70</v>
      </c>
      <c r="AY296" s="241" t="s">
        <v>126</v>
      </c>
    </row>
    <row r="297" s="12" customFormat="1">
      <c r="B297" s="242"/>
      <c r="C297" s="243"/>
      <c r="D297" s="233" t="s">
        <v>135</v>
      </c>
      <c r="E297" s="244" t="s">
        <v>21</v>
      </c>
      <c r="F297" s="245" t="s">
        <v>356</v>
      </c>
      <c r="G297" s="243"/>
      <c r="H297" s="246">
        <v>1.792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AT297" s="252" t="s">
        <v>135</v>
      </c>
      <c r="AU297" s="252" t="s">
        <v>80</v>
      </c>
      <c r="AV297" s="12" t="s">
        <v>80</v>
      </c>
      <c r="AW297" s="12" t="s">
        <v>33</v>
      </c>
      <c r="AX297" s="12" t="s">
        <v>70</v>
      </c>
      <c r="AY297" s="252" t="s">
        <v>126</v>
      </c>
    </row>
    <row r="298" s="11" customFormat="1">
      <c r="B298" s="231"/>
      <c r="C298" s="232"/>
      <c r="D298" s="233" t="s">
        <v>135</v>
      </c>
      <c r="E298" s="234" t="s">
        <v>21</v>
      </c>
      <c r="F298" s="235" t="s">
        <v>329</v>
      </c>
      <c r="G298" s="232"/>
      <c r="H298" s="234" t="s">
        <v>21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135</v>
      </c>
      <c r="AU298" s="241" t="s">
        <v>80</v>
      </c>
      <c r="AV298" s="11" t="s">
        <v>78</v>
      </c>
      <c r="AW298" s="11" t="s">
        <v>33</v>
      </c>
      <c r="AX298" s="11" t="s">
        <v>70</v>
      </c>
      <c r="AY298" s="241" t="s">
        <v>126</v>
      </c>
    </row>
    <row r="299" s="12" customFormat="1">
      <c r="B299" s="242"/>
      <c r="C299" s="243"/>
      <c r="D299" s="233" t="s">
        <v>135</v>
      </c>
      <c r="E299" s="244" t="s">
        <v>21</v>
      </c>
      <c r="F299" s="245" t="s">
        <v>357</v>
      </c>
      <c r="G299" s="243"/>
      <c r="H299" s="246">
        <v>1.4079999999999999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AT299" s="252" t="s">
        <v>135</v>
      </c>
      <c r="AU299" s="252" t="s">
        <v>80</v>
      </c>
      <c r="AV299" s="12" t="s">
        <v>80</v>
      </c>
      <c r="AW299" s="12" t="s">
        <v>33</v>
      </c>
      <c r="AX299" s="12" t="s">
        <v>70</v>
      </c>
      <c r="AY299" s="252" t="s">
        <v>126</v>
      </c>
    </row>
    <row r="300" s="11" customFormat="1">
      <c r="B300" s="231"/>
      <c r="C300" s="232"/>
      <c r="D300" s="233" t="s">
        <v>135</v>
      </c>
      <c r="E300" s="234" t="s">
        <v>21</v>
      </c>
      <c r="F300" s="235" t="s">
        <v>331</v>
      </c>
      <c r="G300" s="232"/>
      <c r="H300" s="234" t="s">
        <v>21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135</v>
      </c>
      <c r="AU300" s="241" t="s">
        <v>80</v>
      </c>
      <c r="AV300" s="11" t="s">
        <v>78</v>
      </c>
      <c r="AW300" s="11" t="s">
        <v>33</v>
      </c>
      <c r="AX300" s="11" t="s">
        <v>70</v>
      </c>
      <c r="AY300" s="241" t="s">
        <v>126</v>
      </c>
    </row>
    <row r="301" s="12" customFormat="1">
      <c r="B301" s="242"/>
      <c r="C301" s="243"/>
      <c r="D301" s="233" t="s">
        <v>135</v>
      </c>
      <c r="E301" s="244" t="s">
        <v>21</v>
      </c>
      <c r="F301" s="245" t="s">
        <v>358</v>
      </c>
      <c r="G301" s="243"/>
      <c r="H301" s="246">
        <v>1.248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AT301" s="252" t="s">
        <v>135</v>
      </c>
      <c r="AU301" s="252" t="s">
        <v>80</v>
      </c>
      <c r="AV301" s="12" t="s">
        <v>80</v>
      </c>
      <c r="AW301" s="12" t="s">
        <v>33</v>
      </c>
      <c r="AX301" s="12" t="s">
        <v>70</v>
      </c>
      <c r="AY301" s="252" t="s">
        <v>126</v>
      </c>
    </row>
    <row r="302" s="11" customFormat="1">
      <c r="B302" s="231"/>
      <c r="C302" s="232"/>
      <c r="D302" s="233" t="s">
        <v>135</v>
      </c>
      <c r="E302" s="234" t="s">
        <v>21</v>
      </c>
      <c r="F302" s="235" t="s">
        <v>333</v>
      </c>
      <c r="G302" s="232"/>
      <c r="H302" s="234" t="s">
        <v>21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AT302" s="241" t="s">
        <v>135</v>
      </c>
      <c r="AU302" s="241" t="s">
        <v>80</v>
      </c>
      <c r="AV302" s="11" t="s">
        <v>78</v>
      </c>
      <c r="AW302" s="11" t="s">
        <v>33</v>
      </c>
      <c r="AX302" s="11" t="s">
        <v>70</v>
      </c>
      <c r="AY302" s="241" t="s">
        <v>126</v>
      </c>
    </row>
    <row r="303" s="12" customFormat="1">
      <c r="B303" s="242"/>
      <c r="C303" s="243"/>
      <c r="D303" s="233" t="s">
        <v>135</v>
      </c>
      <c r="E303" s="244" t="s">
        <v>21</v>
      </c>
      <c r="F303" s="245" t="s">
        <v>359</v>
      </c>
      <c r="G303" s="243"/>
      <c r="H303" s="246">
        <v>1.0560000000000001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AT303" s="252" t="s">
        <v>135</v>
      </c>
      <c r="AU303" s="252" t="s">
        <v>80</v>
      </c>
      <c r="AV303" s="12" t="s">
        <v>80</v>
      </c>
      <c r="AW303" s="12" t="s">
        <v>33</v>
      </c>
      <c r="AX303" s="12" t="s">
        <v>70</v>
      </c>
      <c r="AY303" s="252" t="s">
        <v>126</v>
      </c>
    </row>
    <row r="304" s="11" customFormat="1">
      <c r="B304" s="231"/>
      <c r="C304" s="232"/>
      <c r="D304" s="233" t="s">
        <v>135</v>
      </c>
      <c r="E304" s="234" t="s">
        <v>21</v>
      </c>
      <c r="F304" s="235" t="s">
        <v>335</v>
      </c>
      <c r="G304" s="232"/>
      <c r="H304" s="234" t="s">
        <v>21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AT304" s="241" t="s">
        <v>135</v>
      </c>
      <c r="AU304" s="241" t="s">
        <v>80</v>
      </c>
      <c r="AV304" s="11" t="s">
        <v>78</v>
      </c>
      <c r="AW304" s="11" t="s">
        <v>33</v>
      </c>
      <c r="AX304" s="11" t="s">
        <v>70</v>
      </c>
      <c r="AY304" s="241" t="s">
        <v>126</v>
      </c>
    </row>
    <row r="305" s="12" customFormat="1">
      <c r="B305" s="242"/>
      <c r="C305" s="243"/>
      <c r="D305" s="233" t="s">
        <v>135</v>
      </c>
      <c r="E305" s="244" t="s">
        <v>21</v>
      </c>
      <c r="F305" s="245" t="s">
        <v>360</v>
      </c>
      <c r="G305" s="243"/>
      <c r="H305" s="246">
        <v>1.1519999999999999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AT305" s="252" t="s">
        <v>135</v>
      </c>
      <c r="AU305" s="252" t="s">
        <v>80</v>
      </c>
      <c r="AV305" s="12" t="s">
        <v>80</v>
      </c>
      <c r="AW305" s="12" t="s">
        <v>33</v>
      </c>
      <c r="AX305" s="12" t="s">
        <v>70</v>
      </c>
      <c r="AY305" s="252" t="s">
        <v>126</v>
      </c>
    </row>
    <row r="306" s="11" customFormat="1">
      <c r="B306" s="231"/>
      <c r="C306" s="232"/>
      <c r="D306" s="233" t="s">
        <v>135</v>
      </c>
      <c r="E306" s="234" t="s">
        <v>21</v>
      </c>
      <c r="F306" s="235" t="s">
        <v>337</v>
      </c>
      <c r="G306" s="232"/>
      <c r="H306" s="234" t="s">
        <v>21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AT306" s="241" t="s">
        <v>135</v>
      </c>
      <c r="AU306" s="241" t="s">
        <v>80</v>
      </c>
      <c r="AV306" s="11" t="s">
        <v>78</v>
      </c>
      <c r="AW306" s="11" t="s">
        <v>33</v>
      </c>
      <c r="AX306" s="11" t="s">
        <v>70</v>
      </c>
      <c r="AY306" s="241" t="s">
        <v>126</v>
      </c>
    </row>
    <row r="307" s="12" customFormat="1">
      <c r="B307" s="242"/>
      <c r="C307" s="243"/>
      <c r="D307" s="233" t="s">
        <v>135</v>
      </c>
      <c r="E307" s="244" t="s">
        <v>21</v>
      </c>
      <c r="F307" s="245" t="s">
        <v>358</v>
      </c>
      <c r="G307" s="243"/>
      <c r="H307" s="246">
        <v>1.248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AT307" s="252" t="s">
        <v>135</v>
      </c>
      <c r="AU307" s="252" t="s">
        <v>80</v>
      </c>
      <c r="AV307" s="12" t="s">
        <v>80</v>
      </c>
      <c r="AW307" s="12" t="s">
        <v>33</v>
      </c>
      <c r="AX307" s="12" t="s">
        <v>70</v>
      </c>
      <c r="AY307" s="252" t="s">
        <v>126</v>
      </c>
    </row>
    <row r="308" s="11" customFormat="1">
      <c r="B308" s="231"/>
      <c r="C308" s="232"/>
      <c r="D308" s="233" t="s">
        <v>135</v>
      </c>
      <c r="E308" s="234" t="s">
        <v>21</v>
      </c>
      <c r="F308" s="235" t="s">
        <v>361</v>
      </c>
      <c r="G308" s="232"/>
      <c r="H308" s="234" t="s">
        <v>21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135</v>
      </c>
      <c r="AU308" s="241" t="s">
        <v>80</v>
      </c>
      <c r="AV308" s="11" t="s">
        <v>78</v>
      </c>
      <c r="AW308" s="11" t="s">
        <v>33</v>
      </c>
      <c r="AX308" s="11" t="s">
        <v>70</v>
      </c>
      <c r="AY308" s="241" t="s">
        <v>126</v>
      </c>
    </row>
    <row r="309" s="11" customFormat="1">
      <c r="B309" s="231"/>
      <c r="C309" s="232"/>
      <c r="D309" s="233" t="s">
        <v>135</v>
      </c>
      <c r="E309" s="234" t="s">
        <v>21</v>
      </c>
      <c r="F309" s="235" t="s">
        <v>316</v>
      </c>
      <c r="G309" s="232"/>
      <c r="H309" s="234" t="s">
        <v>21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135</v>
      </c>
      <c r="AU309" s="241" t="s">
        <v>80</v>
      </c>
      <c r="AV309" s="11" t="s">
        <v>78</v>
      </c>
      <c r="AW309" s="11" t="s">
        <v>33</v>
      </c>
      <c r="AX309" s="11" t="s">
        <v>70</v>
      </c>
      <c r="AY309" s="241" t="s">
        <v>126</v>
      </c>
    </row>
    <row r="310" s="12" customFormat="1">
      <c r="B310" s="242"/>
      <c r="C310" s="243"/>
      <c r="D310" s="233" t="s">
        <v>135</v>
      </c>
      <c r="E310" s="244" t="s">
        <v>21</v>
      </c>
      <c r="F310" s="245" t="s">
        <v>362</v>
      </c>
      <c r="G310" s="243"/>
      <c r="H310" s="246">
        <v>2.153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AT310" s="252" t="s">
        <v>135</v>
      </c>
      <c r="AU310" s="252" t="s">
        <v>80</v>
      </c>
      <c r="AV310" s="12" t="s">
        <v>80</v>
      </c>
      <c r="AW310" s="12" t="s">
        <v>33</v>
      </c>
      <c r="AX310" s="12" t="s">
        <v>70</v>
      </c>
      <c r="AY310" s="252" t="s">
        <v>126</v>
      </c>
    </row>
    <row r="311" s="11" customFormat="1">
      <c r="B311" s="231"/>
      <c r="C311" s="232"/>
      <c r="D311" s="233" t="s">
        <v>135</v>
      </c>
      <c r="E311" s="234" t="s">
        <v>21</v>
      </c>
      <c r="F311" s="235" t="s">
        <v>318</v>
      </c>
      <c r="G311" s="232"/>
      <c r="H311" s="234" t="s">
        <v>21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AT311" s="241" t="s">
        <v>135</v>
      </c>
      <c r="AU311" s="241" t="s">
        <v>80</v>
      </c>
      <c r="AV311" s="11" t="s">
        <v>78</v>
      </c>
      <c r="AW311" s="11" t="s">
        <v>33</v>
      </c>
      <c r="AX311" s="11" t="s">
        <v>70</v>
      </c>
      <c r="AY311" s="241" t="s">
        <v>126</v>
      </c>
    </row>
    <row r="312" s="12" customFormat="1">
      <c r="B312" s="242"/>
      <c r="C312" s="243"/>
      <c r="D312" s="233" t="s">
        <v>135</v>
      </c>
      <c r="E312" s="244" t="s">
        <v>21</v>
      </c>
      <c r="F312" s="245" t="s">
        <v>363</v>
      </c>
      <c r="G312" s="243"/>
      <c r="H312" s="246">
        <v>1.845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AT312" s="252" t="s">
        <v>135</v>
      </c>
      <c r="AU312" s="252" t="s">
        <v>80</v>
      </c>
      <c r="AV312" s="12" t="s">
        <v>80</v>
      </c>
      <c r="AW312" s="12" t="s">
        <v>33</v>
      </c>
      <c r="AX312" s="12" t="s">
        <v>70</v>
      </c>
      <c r="AY312" s="252" t="s">
        <v>126</v>
      </c>
    </row>
    <row r="313" s="11" customFormat="1">
      <c r="B313" s="231"/>
      <c r="C313" s="232"/>
      <c r="D313" s="233" t="s">
        <v>135</v>
      </c>
      <c r="E313" s="234" t="s">
        <v>21</v>
      </c>
      <c r="F313" s="235" t="s">
        <v>319</v>
      </c>
      <c r="G313" s="232"/>
      <c r="H313" s="234" t="s">
        <v>21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AT313" s="241" t="s">
        <v>135</v>
      </c>
      <c r="AU313" s="241" t="s">
        <v>80</v>
      </c>
      <c r="AV313" s="11" t="s">
        <v>78</v>
      </c>
      <c r="AW313" s="11" t="s">
        <v>33</v>
      </c>
      <c r="AX313" s="11" t="s">
        <v>70</v>
      </c>
      <c r="AY313" s="241" t="s">
        <v>126</v>
      </c>
    </row>
    <row r="314" s="12" customFormat="1">
      <c r="B314" s="242"/>
      <c r="C314" s="243"/>
      <c r="D314" s="233" t="s">
        <v>135</v>
      </c>
      <c r="E314" s="244" t="s">
        <v>21</v>
      </c>
      <c r="F314" s="245" t="s">
        <v>364</v>
      </c>
      <c r="G314" s="243"/>
      <c r="H314" s="246">
        <v>1.6200000000000001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AT314" s="252" t="s">
        <v>135</v>
      </c>
      <c r="AU314" s="252" t="s">
        <v>80</v>
      </c>
      <c r="AV314" s="12" t="s">
        <v>80</v>
      </c>
      <c r="AW314" s="12" t="s">
        <v>33</v>
      </c>
      <c r="AX314" s="12" t="s">
        <v>70</v>
      </c>
      <c r="AY314" s="252" t="s">
        <v>126</v>
      </c>
    </row>
    <row r="315" s="11" customFormat="1">
      <c r="B315" s="231"/>
      <c r="C315" s="232"/>
      <c r="D315" s="233" t="s">
        <v>135</v>
      </c>
      <c r="E315" s="234" t="s">
        <v>21</v>
      </c>
      <c r="F315" s="235" t="s">
        <v>321</v>
      </c>
      <c r="G315" s="232"/>
      <c r="H315" s="234" t="s">
        <v>21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AT315" s="241" t="s">
        <v>135</v>
      </c>
      <c r="AU315" s="241" t="s">
        <v>80</v>
      </c>
      <c r="AV315" s="11" t="s">
        <v>78</v>
      </c>
      <c r="AW315" s="11" t="s">
        <v>33</v>
      </c>
      <c r="AX315" s="11" t="s">
        <v>70</v>
      </c>
      <c r="AY315" s="241" t="s">
        <v>126</v>
      </c>
    </row>
    <row r="316" s="12" customFormat="1">
      <c r="B316" s="242"/>
      <c r="C316" s="243"/>
      <c r="D316" s="233" t="s">
        <v>135</v>
      </c>
      <c r="E316" s="244" t="s">
        <v>21</v>
      </c>
      <c r="F316" s="245" t="s">
        <v>365</v>
      </c>
      <c r="G316" s="243"/>
      <c r="H316" s="246">
        <v>1.3500000000000001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AT316" s="252" t="s">
        <v>135</v>
      </c>
      <c r="AU316" s="252" t="s">
        <v>80</v>
      </c>
      <c r="AV316" s="12" t="s">
        <v>80</v>
      </c>
      <c r="AW316" s="12" t="s">
        <v>33</v>
      </c>
      <c r="AX316" s="12" t="s">
        <v>70</v>
      </c>
      <c r="AY316" s="252" t="s">
        <v>126</v>
      </c>
    </row>
    <row r="317" s="11" customFormat="1">
      <c r="B317" s="231"/>
      <c r="C317" s="232"/>
      <c r="D317" s="233" t="s">
        <v>135</v>
      </c>
      <c r="E317" s="234" t="s">
        <v>21</v>
      </c>
      <c r="F317" s="235" t="s">
        <v>323</v>
      </c>
      <c r="G317" s="232"/>
      <c r="H317" s="234" t="s">
        <v>21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AT317" s="241" t="s">
        <v>135</v>
      </c>
      <c r="AU317" s="241" t="s">
        <v>80</v>
      </c>
      <c r="AV317" s="11" t="s">
        <v>78</v>
      </c>
      <c r="AW317" s="11" t="s">
        <v>33</v>
      </c>
      <c r="AX317" s="11" t="s">
        <v>70</v>
      </c>
      <c r="AY317" s="241" t="s">
        <v>126</v>
      </c>
    </row>
    <row r="318" s="12" customFormat="1">
      <c r="B318" s="242"/>
      <c r="C318" s="243"/>
      <c r="D318" s="233" t="s">
        <v>135</v>
      </c>
      <c r="E318" s="244" t="s">
        <v>21</v>
      </c>
      <c r="F318" s="245" t="s">
        <v>366</v>
      </c>
      <c r="G318" s="243"/>
      <c r="H318" s="246">
        <v>1.9890000000000001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AT318" s="252" t="s">
        <v>135</v>
      </c>
      <c r="AU318" s="252" t="s">
        <v>80</v>
      </c>
      <c r="AV318" s="12" t="s">
        <v>80</v>
      </c>
      <c r="AW318" s="12" t="s">
        <v>33</v>
      </c>
      <c r="AX318" s="12" t="s">
        <v>70</v>
      </c>
      <c r="AY318" s="252" t="s">
        <v>126</v>
      </c>
    </row>
    <row r="319" s="11" customFormat="1">
      <c r="B319" s="231"/>
      <c r="C319" s="232"/>
      <c r="D319" s="233" t="s">
        <v>135</v>
      </c>
      <c r="E319" s="234" t="s">
        <v>21</v>
      </c>
      <c r="F319" s="235" t="s">
        <v>325</v>
      </c>
      <c r="G319" s="232"/>
      <c r="H319" s="234" t="s">
        <v>21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135</v>
      </c>
      <c r="AU319" s="241" t="s">
        <v>80</v>
      </c>
      <c r="AV319" s="11" t="s">
        <v>78</v>
      </c>
      <c r="AW319" s="11" t="s">
        <v>33</v>
      </c>
      <c r="AX319" s="11" t="s">
        <v>70</v>
      </c>
      <c r="AY319" s="241" t="s">
        <v>126</v>
      </c>
    </row>
    <row r="320" s="12" customFormat="1">
      <c r="B320" s="242"/>
      <c r="C320" s="243"/>
      <c r="D320" s="233" t="s">
        <v>135</v>
      </c>
      <c r="E320" s="244" t="s">
        <v>21</v>
      </c>
      <c r="F320" s="245" t="s">
        <v>367</v>
      </c>
      <c r="G320" s="243"/>
      <c r="H320" s="246">
        <v>1.8720000000000001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AT320" s="252" t="s">
        <v>135</v>
      </c>
      <c r="AU320" s="252" t="s">
        <v>80</v>
      </c>
      <c r="AV320" s="12" t="s">
        <v>80</v>
      </c>
      <c r="AW320" s="12" t="s">
        <v>33</v>
      </c>
      <c r="AX320" s="12" t="s">
        <v>70</v>
      </c>
      <c r="AY320" s="252" t="s">
        <v>126</v>
      </c>
    </row>
    <row r="321" s="11" customFormat="1">
      <c r="B321" s="231"/>
      <c r="C321" s="232"/>
      <c r="D321" s="233" t="s">
        <v>135</v>
      </c>
      <c r="E321" s="234" t="s">
        <v>21</v>
      </c>
      <c r="F321" s="235" t="s">
        <v>327</v>
      </c>
      <c r="G321" s="232"/>
      <c r="H321" s="234" t="s">
        <v>21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135</v>
      </c>
      <c r="AU321" s="241" t="s">
        <v>80</v>
      </c>
      <c r="AV321" s="11" t="s">
        <v>78</v>
      </c>
      <c r="AW321" s="11" t="s">
        <v>33</v>
      </c>
      <c r="AX321" s="11" t="s">
        <v>70</v>
      </c>
      <c r="AY321" s="241" t="s">
        <v>126</v>
      </c>
    </row>
    <row r="322" s="12" customFormat="1">
      <c r="B322" s="242"/>
      <c r="C322" s="243"/>
      <c r="D322" s="233" t="s">
        <v>135</v>
      </c>
      <c r="E322" s="244" t="s">
        <v>21</v>
      </c>
      <c r="F322" s="245" t="s">
        <v>368</v>
      </c>
      <c r="G322" s="243"/>
      <c r="H322" s="246">
        <v>2.1840000000000002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AT322" s="252" t="s">
        <v>135</v>
      </c>
      <c r="AU322" s="252" t="s">
        <v>80</v>
      </c>
      <c r="AV322" s="12" t="s">
        <v>80</v>
      </c>
      <c r="AW322" s="12" t="s">
        <v>33</v>
      </c>
      <c r="AX322" s="12" t="s">
        <v>70</v>
      </c>
      <c r="AY322" s="252" t="s">
        <v>126</v>
      </c>
    </row>
    <row r="323" s="11" customFormat="1">
      <c r="B323" s="231"/>
      <c r="C323" s="232"/>
      <c r="D323" s="233" t="s">
        <v>135</v>
      </c>
      <c r="E323" s="234" t="s">
        <v>21</v>
      </c>
      <c r="F323" s="235" t="s">
        <v>329</v>
      </c>
      <c r="G323" s="232"/>
      <c r="H323" s="234" t="s">
        <v>21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AT323" s="241" t="s">
        <v>135</v>
      </c>
      <c r="AU323" s="241" t="s">
        <v>80</v>
      </c>
      <c r="AV323" s="11" t="s">
        <v>78</v>
      </c>
      <c r="AW323" s="11" t="s">
        <v>33</v>
      </c>
      <c r="AX323" s="11" t="s">
        <v>70</v>
      </c>
      <c r="AY323" s="241" t="s">
        <v>126</v>
      </c>
    </row>
    <row r="324" s="12" customFormat="1">
      <c r="B324" s="242"/>
      <c r="C324" s="243"/>
      <c r="D324" s="233" t="s">
        <v>135</v>
      </c>
      <c r="E324" s="244" t="s">
        <v>21</v>
      </c>
      <c r="F324" s="245" t="s">
        <v>369</v>
      </c>
      <c r="G324" s="243"/>
      <c r="H324" s="246">
        <v>1.716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AT324" s="252" t="s">
        <v>135</v>
      </c>
      <c r="AU324" s="252" t="s">
        <v>80</v>
      </c>
      <c r="AV324" s="12" t="s">
        <v>80</v>
      </c>
      <c r="AW324" s="12" t="s">
        <v>33</v>
      </c>
      <c r="AX324" s="12" t="s">
        <v>70</v>
      </c>
      <c r="AY324" s="252" t="s">
        <v>126</v>
      </c>
    </row>
    <row r="325" s="11" customFormat="1">
      <c r="B325" s="231"/>
      <c r="C325" s="232"/>
      <c r="D325" s="233" t="s">
        <v>135</v>
      </c>
      <c r="E325" s="234" t="s">
        <v>21</v>
      </c>
      <c r="F325" s="235" t="s">
        <v>331</v>
      </c>
      <c r="G325" s="232"/>
      <c r="H325" s="234" t="s">
        <v>21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135</v>
      </c>
      <c r="AU325" s="241" t="s">
        <v>80</v>
      </c>
      <c r="AV325" s="11" t="s">
        <v>78</v>
      </c>
      <c r="AW325" s="11" t="s">
        <v>33</v>
      </c>
      <c r="AX325" s="11" t="s">
        <v>70</v>
      </c>
      <c r="AY325" s="241" t="s">
        <v>126</v>
      </c>
    </row>
    <row r="326" s="12" customFormat="1">
      <c r="B326" s="242"/>
      <c r="C326" s="243"/>
      <c r="D326" s="233" t="s">
        <v>135</v>
      </c>
      <c r="E326" s="244" t="s">
        <v>21</v>
      </c>
      <c r="F326" s="245" t="s">
        <v>370</v>
      </c>
      <c r="G326" s="243"/>
      <c r="H326" s="246">
        <v>1.5209999999999999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AT326" s="252" t="s">
        <v>135</v>
      </c>
      <c r="AU326" s="252" t="s">
        <v>80</v>
      </c>
      <c r="AV326" s="12" t="s">
        <v>80</v>
      </c>
      <c r="AW326" s="12" t="s">
        <v>33</v>
      </c>
      <c r="AX326" s="12" t="s">
        <v>70</v>
      </c>
      <c r="AY326" s="252" t="s">
        <v>126</v>
      </c>
    </row>
    <row r="327" s="11" customFormat="1">
      <c r="B327" s="231"/>
      <c r="C327" s="232"/>
      <c r="D327" s="233" t="s">
        <v>135</v>
      </c>
      <c r="E327" s="234" t="s">
        <v>21</v>
      </c>
      <c r="F327" s="235" t="s">
        <v>333</v>
      </c>
      <c r="G327" s="232"/>
      <c r="H327" s="234" t="s">
        <v>21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AT327" s="241" t="s">
        <v>135</v>
      </c>
      <c r="AU327" s="241" t="s">
        <v>80</v>
      </c>
      <c r="AV327" s="11" t="s">
        <v>78</v>
      </c>
      <c r="AW327" s="11" t="s">
        <v>33</v>
      </c>
      <c r="AX327" s="11" t="s">
        <v>70</v>
      </c>
      <c r="AY327" s="241" t="s">
        <v>126</v>
      </c>
    </row>
    <row r="328" s="12" customFormat="1">
      <c r="B328" s="242"/>
      <c r="C328" s="243"/>
      <c r="D328" s="233" t="s">
        <v>135</v>
      </c>
      <c r="E328" s="244" t="s">
        <v>21</v>
      </c>
      <c r="F328" s="245" t="s">
        <v>371</v>
      </c>
      <c r="G328" s="243"/>
      <c r="H328" s="246">
        <v>1.2869999999999999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AT328" s="252" t="s">
        <v>135</v>
      </c>
      <c r="AU328" s="252" t="s">
        <v>80</v>
      </c>
      <c r="AV328" s="12" t="s">
        <v>80</v>
      </c>
      <c r="AW328" s="12" t="s">
        <v>33</v>
      </c>
      <c r="AX328" s="12" t="s">
        <v>70</v>
      </c>
      <c r="AY328" s="252" t="s">
        <v>126</v>
      </c>
    </row>
    <row r="329" s="11" customFormat="1">
      <c r="B329" s="231"/>
      <c r="C329" s="232"/>
      <c r="D329" s="233" t="s">
        <v>135</v>
      </c>
      <c r="E329" s="234" t="s">
        <v>21</v>
      </c>
      <c r="F329" s="235" t="s">
        <v>335</v>
      </c>
      <c r="G329" s="232"/>
      <c r="H329" s="234" t="s">
        <v>21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AT329" s="241" t="s">
        <v>135</v>
      </c>
      <c r="AU329" s="241" t="s">
        <v>80</v>
      </c>
      <c r="AV329" s="11" t="s">
        <v>78</v>
      </c>
      <c r="AW329" s="11" t="s">
        <v>33</v>
      </c>
      <c r="AX329" s="11" t="s">
        <v>70</v>
      </c>
      <c r="AY329" s="241" t="s">
        <v>126</v>
      </c>
    </row>
    <row r="330" s="12" customFormat="1">
      <c r="B330" s="242"/>
      <c r="C330" s="243"/>
      <c r="D330" s="233" t="s">
        <v>135</v>
      </c>
      <c r="E330" s="244" t="s">
        <v>21</v>
      </c>
      <c r="F330" s="245" t="s">
        <v>372</v>
      </c>
      <c r="G330" s="243"/>
      <c r="H330" s="246">
        <v>1.4039999999999999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AT330" s="252" t="s">
        <v>135</v>
      </c>
      <c r="AU330" s="252" t="s">
        <v>80</v>
      </c>
      <c r="AV330" s="12" t="s">
        <v>80</v>
      </c>
      <c r="AW330" s="12" t="s">
        <v>33</v>
      </c>
      <c r="AX330" s="12" t="s">
        <v>70</v>
      </c>
      <c r="AY330" s="252" t="s">
        <v>126</v>
      </c>
    </row>
    <row r="331" s="11" customFormat="1">
      <c r="B331" s="231"/>
      <c r="C331" s="232"/>
      <c r="D331" s="233" t="s">
        <v>135</v>
      </c>
      <c r="E331" s="234" t="s">
        <v>21</v>
      </c>
      <c r="F331" s="235" t="s">
        <v>337</v>
      </c>
      <c r="G331" s="232"/>
      <c r="H331" s="234" t="s">
        <v>21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135</v>
      </c>
      <c r="AU331" s="241" t="s">
        <v>80</v>
      </c>
      <c r="AV331" s="11" t="s">
        <v>78</v>
      </c>
      <c r="AW331" s="11" t="s">
        <v>33</v>
      </c>
      <c r="AX331" s="11" t="s">
        <v>70</v>
      </c>
      <c r="AY331" s="241" t="s">
        <v>126</v>
      </c>
    </row>
    <row r="332" s="12" customFormat="1">
      <c r="B332" s="242"/>
      <c r="C332" s="243"/>
      <c r="D332" s="233" t="s">
        <v>135</v>
      </c>
      <c r="E332" s="244" t="s">
        <v>21</v>
      </c>
      <c r="F332" s="245" t="s">
        <v>370</v>
      </c>
      <c r="G332" s="243"/>
      <c r="H332" s="246">
        <v>1.5209999999999999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AT332" s="252" t="s">
        <v>135</v>
      </c>
      <c r="AU332" s="252" t="s">
        <v>80</v>
      </c>
      <c r="AV332" s="12" t="s">
        <v>80</v>
      </c>
      <c r="AW332" s="12" t="s">
        <v>33</v>
      </c>
      <c r="AX332" s="12" t="s">
        <v>70</v>
      </c>
      <c r="AY332" s="252" t="s">
        <v>126</v>
      </c>
    </row>
    <row r="333" s="11" customFormat="1">
      <c r="B333" s="231"/>
      <c r="C333" s="232"/>
      <c r="D333" s="233" t="s">
        <v>135</v>
      </c>
      <c r="E333" s="234" t="s">
        <v>21</v>
      </c>
      <c r="F333" s="235" t="s">
        <v>373</v>
      </c>
      <c r="G333" s="232"/>
      <c r="H333" s="234" t="s">
        <v>21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135</v>
      </c>
      <c r="AU333" s="241" t="s">
        <v>80</v>
      </c>
      <c r="AV333" s="11" t="s">
        <v>78</v>
      </c>
      <c r="AW333" s="11" t="s">
        <v>33</v>
      </c>
      <c r="AX333" s="11" t="s">
        <v>70</v>
      </c>
      <c r="AY333" s="241" t="s">
        <v>126</v>
      </c>
    </row>
    <row r="334" s="12" customFormat="1">
      <c r="B334" s="242"/>
      <c r="C334" s="243"/>
      <c r="D334" s="233" t="s">
        <v>135</v>
      </c>
      <c r="E334" s="244" t="s">
        <v>21</v>
      </c>
      <c r="F334" s="245" t="s">
        <v>374</v>
      </c>
      <c r="G334" s="243"/>
      <c r="H334" s="246">
        <v>2.8799999999999999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AT334" s="252" t="s">
        <v>135</v>
      </c>
      <c r="AU334" s="252" t="s">
        <v>80</v>
      </c>
      <c r="AV334" s="12" t="s">
        <v>80</v>
      </c>
      <c r="AW334" s="12" t="s">
        <v>33</v>
      </c>
      <c r="AX334" s="12" t="s">
        <v>70</v>
      </c>
      <c r="AY334" s="252" t="s">
        <v>126</v>
      </c>
    </row>
    <row r="335" s="11" customFormat="1">
      <c r="B335" s="231"/>
      <c r="C335" s="232"/>
      <c r="D335" s="233" t="s">
        <v>135</v>
      </c>
      <c r="E335" s="234" t="s">
        <v>21</v>
      </c>
      <c r="F335" s="235" t="s">
        <v>375</v>
      </c>
      <c r="G335" s="232"/>
      <c r="H335" s="234" t="s">
        <v>21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AT335" s="241" t="s">
        <v>135</v>
      </c>
      <c r="AU335" s="241" t="s">
        <v>80</v>
      </c>
      <c r="AV335" s="11" t="s">
        <v>78</v>
      </c>
      <c r="AW335" s="11" t="s">
        <v>33</v>
      </c>
      <c r="AX335" s="11" t="s">
        <v>70</v>
      </c>
      <c r="AY335" s="241" t="s">
        <v>126</v>
      </c>
    </row>
    <row r="336" s="12" customFormat="1">
      <c r="B336" s="242"/>
      <c r="C336" s="243"/>
      <c r="D336" s="233" t="s">
        <v>135</v>
      </c>
      <c r="E336" s="244" t="s">
        <v>21</v>
      </c>
      <c r="F336" s="245" t="s">
        <v>376</v>
      </c>
      <c r="G336" s="243"/>
      <c r="H336" s="246">
        <v>1.44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AT336" s="252" t="s">
        <v>135</v>
      </c>
      <c r="AU336" s="252" t="s">
        <v>80</v>
      </c>
      <c r="AV336" s="12" t="s">
        <v>80</v>
      </c>
      <c r="AW336" s="12" t="s">
        <v>33</v>
      </c>
      <c r="AX336" s="12" t="s">
        <v>70</v>
      </c>
      <c r="AY336" s="252" t="s">
        <v>126</v>
      </c>
    </row>
    <row r="337" s="11" customFormat="1">
      <c r="B337" s="231"/>
      <c r="C337" s="232"/>
      <c r="D337" s="233" t="s">
        <v>135</v>
      </c>
      <c r="E337" s="234" t="s">
        <v>21</v>
      </c>
      <c r="F337" s="235" t="s">
        <v>377</v>
      </c>
      <c r="G337" s="232"/>
      <c r="H337" s="234" t="s">
        <v>21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AT337" s="241" t="s">
        <v>135</v>
      </c>
      <c r="AU337" s="241" t="s">
        <v>80</v>
      </c>
      <c r="AV337" s="11" t="s">
        <v>78</v>
      </c>
      <c r="AW337" s="11" t="s">
        <v>33</v>
      </c>
      <c r="AX337" s="11" t="s">
        <v>70</v>
      </c>
      <c r="AY337" s="241" t="s">
        <v>126</v>
      </c>
    </row>
    <row r="338" s="12" customFormat="1">
      <c r="B338" s="242"/>
      <c r="C338" s="243"/>
      <c r="D338" s="233" t="s">
        <v>135</v>
      </c>
      <c r="E338" s="244" t="s">
        <v>21</v>
      </c>
      <c r="F338" s="245" t="s">
        <v>378</v>
      </c>
      <c r="G338" s="243"/>
      <c r="H338" s="246">
        <v>2.1899999999999999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AT338" s="252" t="s">
        <v>135</v>
      </c>
      <c r="AU338" s="252" t="s">
        <v>80</v>
      </c>
      <c r="AV338" s="12" t="s">
        <v>80</v>
      </c>
      <c r="AW338" s="12" t="s">
        <v>33</v>
      </c>
      <c r="AX338" s="12" t="s">
        <v>70</v>
      </c>
      <c r="AY338" s="252" t="s">
        <v>126</v>
      </c>
    </row>
    <row r="339" s="1" customFormat="1" ht="25.5" customHeight="1">
      <c r="B339" s="44"/>
      <c r="C339" s="219" t="s">
        <v>379</v>
      </c>
      <c r="D339" s="219" t="s">
        <v>128</v>
      </c>
      <c r="E339" s="220" t="s">
        <v>380</v>
      </c>
      <c r="F339" s="221" t="s">
        <v>381</v>
      </c>
      <c r="G339" s="222" t="s">
        <v>131</v>
      </c>
      <c r="H339" s="223">
        <v>0.17999999999999999</v>
      </c>
      <c r="I339" s="224"/>
      <c r="J339" s="225">
        <f>ROUND(I339*H339,2)</f>
        <v>0</v>
      </c>
      <c r="K339" s="221" t="s">
        <v>132</v>
      </c>
      <c r="L339" s="70"/>
      <c r="M339" s="226" t="s">
        <v>21</v>
      </c>
      <c r="N339" s="227" t="s">
        <v>41</v>
      </c>
      <c r="O339" s="45"/>
      <c r="P339" s="228">
        <f>O339*H339</f>
        <v>0</v>
      </c>
      <c r="Q339" s="228">
        <v>2.2563399999999998</v>
      </c>
      <c r="R339" s="228">
        <f>Q339*H339</f>
        <v>0.40614119999999992</v>
      </c>
      <c r="S339" s="228">
        <v>0</v>
      </c>
      <c r="T339" s="229">
        <f>S339*H339</f>
        <v>0</v>
      </c>
      <c r="AR339" s="22" t="s">
        <v>133</v>
      </c>
      <c r="AT339" s="22" t="s">
        <v>128</v>
      </c>
      <c r="AU339" s="22" t="s">
        <v>80</v>
      </c>
      <c r="AY339" s="22" t="s">
        <v>126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22" t="s">
        <v>78</v>
      </c>
      <c r="BK339" s="230">
        <f>ROUND(I339*H339,2)</f>
        <v>0</v>
      </c>
      <c r="BL339" s="22" t="s">
        <v>133</v>
      </c>
      <c r="BM339" s="22" t="s">
        <v>382</v>
      </c>
    </row>
    <row r="340" s="11" customFormat="1">
      <c r="B340" s="231"/>
      <c r="C340" s="232"/>
      <c r="D340" s="233" t="s">
        <v>135</v>
      </c>
      <c r="E340" s="234" t="s">
        <v>21</v>
      </c>
      <c r="F340" s="235" t="s">
        <v>172</v>
      </c>
      <c r="G340" s="232"/>
      <c r="H340" s="234" t="s">
        <v>21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135</v>
      </c>
      <c r="AU340" s="241" t="s">
        <v>80</v>
      </c>
      <c r="AV340" s="11" t="s">
        <v>78</v>
      </c>
      <c r="AW340" s="11" t="s">
        <v>33</v>
      </c>
      <c r="AX340" s="11" t="s">
        <v>70</v>
      </c>
      <c r="AY340" s="241" t="s">
        <v>126</v>
      </c>
    </row>
    <row r="341" s="12" customFormat="1">
      <c r="B341" s="242"/>
      <c r="C341" s="243"/>
      <c r="D341" s="233" t="s">
        <v>135</v>
      </c>
      <c r="E341" s="244" t="s">
        <v>21</v>
      </c>
      <c r="F341" s="245" t="s">
        <v>383</v>
      </c>
      <c r="G341" s="243"/>
      <c r="H341" s="246">
        <v>0.17999999999999999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135</v>
      </c>
      <c r="AU341" s="252" t="s">
        <v>80</v>
      </c>
      <c r="AV341" s="12" t="s">
        <v>80</v>
      </c>
      <c r="AW341" s="12" t="s">
        <v>33</v>
      </c>
      <c r="AX341" s="12" t="s">
        <v>70</v>
      </c>
      <c r="AY341" s="252" t="s">
        <v>126</v>
      </c>
    </row>
    <row r="342" s="10" customFormat="1" ht="29.88" customHeight="1">
      <c r="B342" s="203"/>
      <c r="C342" s="204"/>
      <c r="D342" s="205" t="s">
        <v>69</v>
      </c>
      <c r="E342" s="217" t="s">
        <v>150</v>
      </c>
      <c r="F342" s="217" t="s">
        <v>384</v>
      </c>
      <c r="G342" s="204"/>
      <c r="H342" s="204"/>
      <c r="I342" s="207"/>
      <c r="J342" s="218">
        <f>BK342</f>
        <v>0</v>
      </c>
      <c r="K342" s="204"/>
      <c r="L342" s="209"/>
      <c r="M342" s="210"/>
      <c r="N342" s="211"/>
      <c r="O342" s="211"/>
      <c r="P342" s="212">
        <f>SUM(P343:P344)</f>
        <v>0</v>
      </c>
      <c r="Q342" s="211"/>
      <c r="R342" s="212">
        <f>SUM(R343:R344)</f>
        <v>2.8983599999999998</v>
      </c>
      <c r="S342" s="211"/>
      <c r="T342" s="213">
        <f>SUM(T343:T344)</f>
        <v>0</v>
      </c>
      <c r="AR342" s="214" t="s">
        <v>78</v>
      </c>
      <c r="AT342" s="215" t="s">
        <v>69</v>
      </c>
      <c r="AU342" s="215" t="s">
        <v>78</v>
      </c>
      <c r="AY342" s="214" t="s">
        <v>126</v>
      </c>
      <c r="BK342" s="216">
        <f>SUM(BK343:BK344)</f>
        <v>0</v>
      </c>
    </row>
    <row r="343" s="1" customFormat="1" ht="38.25" customHeight="1">
      <c r="B343" s="44"/>
      <c r="C343" s="219" t="s">
        <v>385</v>
      </c>
      <c r="D343" s="219" t="s">
        <v>128</v>
      </c>
      <c r="E343" s="220" t="s">
        <v>386</v>
      </c>
      <c r="F343" s="221" t="s">
        <v>387</v>
      </c>
      <c r="G343" s="222" t="s">
        <v>242</v>
      </c>
      <c r="H343" s="223">
        <v>3</v>
      </c>
      <c r="I343" s="224"/>
      <c r="J343" s="225">
        <f>ROUND(I343*H343,2)</f>
        <v>0</v>
      </c>
      <c r="K343" s="221" t="s">
        <v>132</v>
      </c>
      <c r="L343" s="70"/>
      <c r="M343" s="226" t="s">
        <v>21</v>
      </c>
      <c r="N343" s="227" t="s">
        <v>41</v>
      </c>
      <c r="O343" s="45"/>
      <c r="P343" s="228">
        <f>O343*H343</f>
        <v>0</v>
      </c>
      <c r="Q343" s="228">
        <v>0.96611999999999998</v>
      </c>
      <c r="R343" s="228">
        <f>Q343*H343</f>
        <v>2.8983599999999998</v>
      </c>
      <c r="S343" s="228">
        <v>0</v>
      </c>
      <c r="T343" s="229">
        <f>S343*H343</f>
        <v>0</v>
      </c>
      <c r="AR343" s="22" t="s">
        <v>133</v>
      </c>
      <c r="AT343" s="22" t="s">
        <v>128</v>
      </c>
      <c r="AU343" s="22" t="s">
        <v>80</v>
      </c>
      <c r="AY343" s="22" t="s">
        <v>126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22" t="s">
        <v>78</v>
      </c>
      <c r="BK343" s="230">
        <f>ROUND(I343*H343,2)</f>
        <v>0</v>
      </c>
      <c r="BL343" s="22" t="s">
        <v>133</v>
      </c>
      <c r="BM343" s="22" t="s">
        <v>388</v>
      </c>
    </row>
    <row r="344" s="12" customFormat="1">
      <c r="B344" s="242"/>
      <c r="C344" s="243"/>
      <c r="D344" s="233" t="s">
        <v>135</v>
      </c>
      <c r="E344" s="244" t="s">
        <v>21</v>
      </c>
      <c r="F344" s="245" t="s">
        <v>389</v>
      </c>
      <c r="G344" s="243"/>
      <c r="H344" s="246">
        <v>3</v>
      </c>
      <c r="I344" s="247"/>
      <c r="J344" s="243"/>
      <c r="K344" s="243"/>
      <c r="L344" s="248"/>
      <c r="M344" s="249"/>
      <c r="N344" s="250"/>
      <c r="O344" s="250"/>
      <c r="P344" s="250"/>
      <c r="Q344" s="250"/>
      <c r="R344" s="250"/>
      <c r="S344" s="250"/>
      <c r="T344" s="251"/>
      <c r="AT344" s="252" t="s">
        <v>135</v>
      </c>
      <c r="AU344" s="252" t="s">
        <v>80</v>
      </c>
      <c r="AV344" s="12" t="s">
        <v>80</v>
      </c>
      <c r="AW344" s="12" t="s">
        <v>33</v>
      </c>
      <c r="AX344" s="12" t="s">
        <v>70</v>
      </c>
      <c r="AY344" s="252" t="s">
        <v>126</v>
      </c>
    </row>
    <row r="345" s="10" customFormat="1" ht="29.88" customHeight="1">
      <c r="B345" s="203"/>
      <c r="C345" s="204"/>
      <c r="D345" s="205" t="s">
        <v>69</v>
      </c>
      <c r="E345" s="217" t="s">
        <v>174</v>
      </c>
      <c r="F345" s="217" t="s">
        <v>390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SUM(P346:P363)</f>
        <v>0</v>
      </c>
      <c r="Q345" s="211"/>
      <c r="R345" s="212">
        <f>SUM(R346:R363)</f>
        <v>174.24333099999998</v>
      </c>
      <c r="S345" s="211"/>
      <c r="T345" s="213">
        <f>SUM(T346:T363)</f>
        <v>0</v>
      </c>
      <c r="AR345" s="214" t="s">
        <v>78</v>
      </c>
      <c r="AT345" s="215" t="s">
        <v>69</v>
      </c>
      <c r="AU345" s="215" t="s">
        <v>78</v>
      </c>
      <c r="AY345" s="214" t="s">
        <v>126</v>
      </c>
      <c r="BK345" s="216">
        <f>SUM(BK346:BK363)</f>
        <v>0</v>
      </c>
    </row>
    <row r="346" s="1" customFormat="1" ht="25.5" customHeight="1">
      <c r="B346" s="44"/>
      <c r="C346" s="219" t="s">
        <v>391</v>
      </c>
      <c r="D346" s="219" t="s">
        <v>128</v>
      </c>
      <c r="E346" s="220" t="s">
        <v>392</v>
      </c>
      <c r="F346" s="221" t="s">
        <v>393</v>
      </c>
      <c r="G346" s="222" t="s">
        <v>242</v>
      </c>
      <c r="H346" s="223">
        <v>247.90000000000001</v>
      </c>
      <c r="I346" s="224"/>
      <c r="J346" s="225">
        <f>ROUND(I346*H346,2)</f>
        <v>0</v>
      </c>
      <c r="K346" s="221" t="s">
        <v>132</v>
      </c>
      <c r="L346" s="70"/>
      <c r="M346" s="226" t="s">
        <v>21</v>
      </c>
      <c r="N346" s="227" t="s">
        <v>41</v>
      </c>
      <c r="O346" s="45"/>
      <c r="P346" s="228">
        <f>O346*H346</f>
        <v>0</v>
      </c>
      <c r="Q346" s="228">
        <v>0.1012</v>
      </c>
      <c r="R346" s="228">
        <f>Q346*H346</f>
        <v>25.087479999999999</v>
      </c>
      <c r="S346" s="228">
        <v>0</v>
      </c>
      <c r="T346" s="229">
        <f>S346*H346</f>
        <v>0</v>
      </c>
      <c r="AR346" s="22" t="s">
        <v>133</v>
      </c>
      <c r="AT346" s="22" t="s">
        <v>128</v>
      </c>
      <c r="AU346" s="22" t="s">
        <v>80</v>
      </c>
      <c r="AY346" s="22" t="s">
        <v>126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22" t="s">
        <v>78</v>
      </c>
      <c r="BK346" s="230">
        <f>ROUND(I346*H346,2)</f>
        <v>0</v>
      </c>
      <c r="BL346" s="22" t="s">
        <v>133</v>
      </c>
      <c r="BM346" s="22" t="s">
        <v>394</v>
      </c>
    </row>
    <row r="347" s="1" customFormat="1" ht="16.5" customHeight="1">
      <c r="B347" s="44"/>
      <c r="C347" s="253" t="s">
        <v>395</v>
      </c>
      <c r="D347" s="253" t="s">
        <v>233</v>
      </c>
      <c r="E347" s="254" t="s">
        <v>396</v>
      </c>
      <c r="F347" s="255" t="s">
        <v>397</v>
      </c>
      <c r="G347" s="256" t="s">
        <v>236</v>
      </c>
      <c r="H347" s="257">
        <v>22.931000000000001</v>
      </c>
      <c r="I347" s="258"/>
      <c r="J347" s="259">
        <f>ROUND(I347*H347,2)</f>
        <v>0</v>
      </c>
      <c r="K347" s="255" t="s">
        <v>132</v>
      </c>
      <c r="L347" s="260"/>
      <c r="M347" s="261" t="s">
        <v>21</v>
      </c>
      <c r="N347" s="262" t="s">
        <v>41</v>
      </c>
      <c r="O347" s="45"/>
      <c r="P347" s="228">
        <f>O347*H347</f>
        <v>0</v>
      </c>
      <c r="Q347" s="228">
        <v>1</v>
      </c>
      <c r="R347" s="228">
        <f>Q347*H347</f>
        <v>22.931000000000001</v>
      </c>
      <c r="S347" s="228">
        <v>0</v>
      </c>
      <c r="T347" s="229">
        <f>S347*H347</f>
        <v>0</v>
      </c>
      <c r="AR347" s="22" t="s">
        <v>198</v>
      </c>
      <c r="AT347" s="22" t="s">
        <v>233</v>
      </c>
      <c r="AU347" s="22" t="s">
        <v>80</v>
      </c>
      <c r="AY347" s="22" t="s">
        <v>126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22" t="s">
        <v>78</v>
      </c>
      <c r="BK347" s="230">
        <f>ROUND(I347*H347,2)</f>
        <v>0</v>
      </c>
      <c r="BL347" s="22" t="s">
        <v>133</v>
      </c>
      <c r="BM347" s="22" t="s">
        <v>398</v>
      </c>
    </row>
    <row r="348" s="12" customFormat="1">
      <c r="B348" s="242"/>
      <c r="C348" s="243"/>
      <c r="D348" s="233" t="s">
        <v>135</v>
      </c>
      <c r="E348" s="244" t="s">
        <v>21</v>
      </c>
      <c r="F348" s="245" t="s">
        <v>399</v>
      </c>
      <c r="G348" s="243"/>
      <c r="H348" s="246">
        <v>22.931000000000001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AT348" s="252" t="s">
        <v>135</v>
      </c>
      <c r="AU348" s="252" t="s">
        <v>80</v>
      </c>
      <c r="AV348" s="12" t="s">
        <v>80</v>
      </c>
      <c r="AW348" s="12" t="s">
        <v>33</v>
      </c>
      <c r="AX348" s="12" t="s">
        <v>70</v>
      </c>
      <c r="AY348" s="252" t="s">
        <v>126</v>
      </c>
    </row>
    <row r="349" s="1" customFormat="1" ht="25.5" customHeight="1">
      <c r="B349" s="44"/>
      <c r="C349" s="219" t="s">
        <v>400</v>
      </c>
      <c r="D349" s="219" t="s">
        <v>128</v>
      </c>
      <c r="E349" s="220" t="s">
        <v>401</v>
      </c>
      <c r="F349" s="221" t="s">
        <v>402</v>
      </c>
      <c r="G349" s="222" t="s">
        <v>242</v>
      </c>
      <c r="H349" s="223">
        <v>247.90000000000001</v>
      </c>
      <c r="I349" s="224"/>
      <c r="J349" s="225">
        <f>ROUND(I349*H349,2)</f>
        <v>0</v>
      </c>
      <c r="K349" s="221" t="s">
        <v>132</v>
      </c>
      <c r="L349" s="70"/>
      <c r="M349" s="226" t="s">
        <v>21</v>
      </c>
      <c r="N349" s="227" t="s">
        <v>41</v>
      </c>
      <c r="O349" s="45"/>
      <c r="P349" s="228">
        <f>O349*H349</f>
        <v>0</v>
      </c>
      <c r="Q349" s="228">
        <v>0.19694999999999999</v>
      </c>
      <c r="R349" s="228">
        <f>Q349*H349</f>
        <v>48.823904999999996</v>
      </c>
      <c r="S349" s="228">
        <v>0</v>
      </c>
      <c r="T349" s="229">
        <f>S349*H349</f>
        <v>0</v>
      </c>
      <c r="AR349" s="22" t="s">
        <v>133</v>
      </c>
      <c r="AT349" s="22" t="s">
        <v>128</v>
      </c>
      <c r="AU349" s="22" t="s">
        <v>80</v>
      </c>
      <c r="AY349" s="22" t="s">
        <v>126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22" t="s">
        <v>78</v>
      </c>
      <c r="BK349" s="230">
        <f>ROUND(I349*H349,2)</f>
        <v>0</v>
      </c>
      <c r="BL349" s="22" t="s">
        <v>133</v>
      </c>
      <c r="BM349" s="22" t="s">
        <v>403</v>
      </c>
    </row>
    <row r="350" s="1" customFormat="1" ht="25.5" customHeight="1">
      <c r="B350" s="44"/>
      <c r="C350" s="219" t="s">
        <v>404</v>
      </c>
      <c r="D350" s="219" t="s">
        <v>128</v>
      </c>
      <c r="E350" s="220" t="s">
        <v>405</v>
      </c>
      <c r="F350" s="221" t="s">
        <v>406</v>
      </c>
      <c r="G350" s="222" t="s">
        <v>242</v>
      </c>
      <c r="H350" s="223">
        <v>247.90000000000001</v>
      </c>
      <c r="I350" s="224"/>
      <c r="J350" s="225">
        <f>ROUND(I350*H350,2)</f>
        <v>0</v>
      </c>
      <c r="K350" s="221" t="s">
        <v>132</v>
      </c>
      <c r="L350" s="70"/>
      <c r="M350" s="226" t="s">
        <v>21</v>
      </c>
      <c r="N350" s="227" t="s">
        <v>41</v>
      </c>
      <c r="O350" s="45"/>
      <c r="P350" s="228">
        <f>O350*H350</f>
        <v>0</v>
      </c>
      <c r="Q350" s="228">
        <v>0.27994000000000002</v>
      </c>
      <c r="R350" s="228">
        <f>Q350*H350</f>
        <v>69.397126</v>
      </c>
      <c r="S350" s="228">
        <v>0</v>
      </c>
      <c r="T350" s="229">
        <f>S350*H350</f>
        <v>0</v>
      </c>
      <c r="AR350" s="22" t="s">
        <v>133</v>
      </c>
      <c r="AT350" s="22" t="s">
        <v>128</v>
      </c>
      <c r="AU350" s="22" t="s">
        <v>80</v>
      </c>
      <c r="AY350" s="22" t="s">
        <v>126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22" t="s">
        <v>78</v>
      </c>
      <c r="BK350" s="230">
        <f>ROUND(I350*H350,2)</f>
        <v>0</v>
      </c>
      <c r="BL350" s="22" t="s">
        <v>133</v>
      </c>
      <c r="BM350" s="22" t="s">
        <v>407</v>
      </c>
    </row>
    <row r="351" s="11" customFormat="1">
      <c r="B351" s="231"/>
      <c r="C351" s="232"/>
      <c r="D351" s="233" t="s">
        <v>135</v>
      </c>
      <c r="E351" s="234" t="s">
        <v>21</v>
      </c>
      <c r="F351" s="235" t="s">
        <v>408</v>
      </c>
      <c r="G351" s="232"/>
      <c r="H351" s="234" t="s">
        <v>21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AT351" s="241" t="s">
        <v>135</v>
      </c>
      <c r="AU351" s="241" t="s">
        <v>80</v>
      </c>
      <c r="AV351" s="11" t="s">
        <v>78</v>
      </c>
      <c r="AW351" s="11" t="s">
        <v>33</v>
      </c>
      <c r="AX351" s="11" t="s">
        <v>70</v>
      </c>
      <c r="AY351" s="241" t="s">
        <v>126</v>
      </c>
    </row>
    <row r="352" s="11" customFormat="1">
      <c r="B352" s="231"/>
      <c r="C352" s="232"/>
      <c r="D352" s="233" t="s">
        <v>135</v>
      </c>
      <c r="E352" s="234" t="s">
        <v>21</v>
      </c>
      <c r="F352" s="235" t="s">
        <v>409</v>
      </c>
      <c r="G352" s="232"/>
      <c r="H352" s="234" t="s">
        <v>21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AT352" s="241" t="s">
        <v>135</v>
      </c>
      <c r="AU352" s="241" t="s">
        <v>80</v>
      </c>
      <c r="AV352" s="11" t="s">
        <v>78</v>
      </c>
      <c r="AW352" s="11" t="s">
        <v>33</v>
      </c>
      <c r="AX352" s="11" t="s">
        <v>70</v>
      </c>
      <c r="AY352" s="241" t="s">
        <v>126</v>
      </c>
    </row>
    <row r="353" s="12" customFormat="1">
      <c r="B353" s="242"/>
      <c r="C353" s="243"/>
      <c r="D353" s="233" t="s">
        <v>135</v>
      </c>
      <c r="E353" s="244" t="s">
        <v>21</v>
      </c>
      <c r="F353" s="245" t="s">
        <v>410</v>
      </c>
      <c r="G353" s="243"/>
      <c r="H353" s="246">
        <v>179.90000000000001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AT353" s="252" t="s">
        <v>135</v>
      </c>
      <c r="AU353" s="252" t="s">
        <v>80</v>
      </c>
      <c r="AV353" s="12" t="s">
        <v>80</v>
      </c>
      <c r="AW353" s="12" t="s">
        <v>33</v>
      </c>
      <c r="AX353" s="12" t="s">
        <v>70</v>
      </c>
      <c r="AY353" s="252" t="s">
        <v>126</v>
      </c>
    </row>
    <row r="354" s="11" customFormat="1">
      <c r="B354" s="231"/>
      <c r="C354" s="232"/>
      <c r="D354" s="233" t="s">
        <v>135</v>
      </c>
      <c r="E354" s="234" t="s">
        <v>21</v>
      </c>
      <c r="F354" s="235" t="s">
        <v>144</v>
      </c>
      <c r="G354" s="232"/>
      <c r="H354" s="234" t="s">
        <v>21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135</v>
      </c>
      <c r="AU354" s="241" t="s">
        <v>80</v>
      </c>
      <c r="AV354" s="11" t="s">
        <v>78</v>
      </c>
      <c r="AW354" s="11" t="s">
        <v>33</v>
      </c>
      <c r="AX354" s="11" t="s">
        <v>70</v>
      </c>
      <c r="AY354" s="241" t="s">
        <v>126</v>
      </c>
    </row>
    <row r="355" s="12" customFormat="1">
      <c r="B355" s="242"/>
      <c r="C355" s="243"/>
      <c r="D355" s="233" t="s">
        <v>135</v>
      </c>
      <c r="E355" s="244" t="s">
        <v>21</v>
      </c>
      <c r="F355" s="245" t="s">
        <v>312</v>
      </c>
      <c r="G355" s="243"/>
      <c r="H355" s="246">
        <v>68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AT355" s="252" t="s">
        <v>135</v>
      </c>
      <c r="AU355" s="252" t="s">
        <v>80</v>
      </c>
      <c r="AV355" s="12" t="s">
        <v>80</v>
      </c>
      <c r="AW355" s="12" t="s">
        <v>33</v>
      </c>
      <c r="AX355" s="12" t="s">
        <v>70</v>
      </c>
      <c r="AY355" s="252" t="s">
        <v>126</v>
      </c>
    </row>
    <row r="356" s="1" customFormat="1" ht="25.5" customHeight="1">
      <c r="B356" s="44"/>
      <c r="C356" s="219" t="s">
        <v>411</v>
      </c>
      <c r="D356" s="219" t="s">
        <v>128</v>
      </c>
      <c r="E356" s="220" t="s">
        <v>412</v>
      </c>
      <c r="F356" s="221" t="s">
        <v>413</v>
      </c>
      <c r="G356" s="222" t="s">
        <v>242</v>
      </c>
      <c r="H356" s="223">
        <v>13.199999999999999</v>
      </c>
      <c r="I356" s="224"/>
      <c r="J356" s="225">
        <f>ROUND(I356*H356,2)</f>
        <v>0</v>
      </c>
      <c r="K356" s="221" t="s">
        <v>132</v>
      </c>
      <c r="L356" s="70"/>
      <c r="M356" s="226" t="s">
        <v>21</v>
      </c>
      <c r="N356" s="227" t="s">
        <v>41</v>
      </c>
      <c r="O356" s="45"/>
      <c r="P356" s="228">
        <f>O356*H356</f>
        <v>0</v>
      </c>
      <c r="Q356" s="228">
        <v>0.378</v>
      </c>
      <c r="R356" s="228">
        <f>Q356*H356</f>
        <v>4.9895999999999994</v>
      </c>
      <c r="S356" s="228">
        <v>0</v>
      </c>
      <c r="T356" s="229">
        <f>S356*H356</f>
        <v>0</v>
      </c>
      <c r="AR356" s="22" t="s">
        <v>133</v>
      </c>
      <c r="AT356" s="22" t="s">
        <v>128</v>
      </c>
      <c r="AU356" s="22" t="s">
        <v>80</v>
      </c>
      <c r="AY356" s="22" t="s">
        <v>126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22" t="s">
        <v>78</v>
      </c>
      <c r="BK356" s="230">
        <f>ROUND(I356*H356,2)</f>
        <v>0</v>
      </c>
      <c r="BL356" s="22" t="s">
        <v>133</v>
      </c>
      <c r="BM356" s="22" t="s">
        <v>414</v>
      </c>
    </row>
    <row r="357" s="11" customFormat="1">
      <c r="B357" s="231"/>
      <c r="C357" s="232"/>
      <c r="D357" s="233" t="s">
        <v>135</v>
      </c>
      <c r="E357" s="234" t="s">
        <v>21</v>
      </c>
      <c r="F357" s="235" t="s">
        <v>415</v>
      </c>
      <c r="G357" s="232"/>
      <c r="H357" s="234" t="s">
        <v>21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AT357" s="241" t="s">
        <v>135</v>
      </c>
      <c r="AU357" s="241" t="s">
        <v>80</v>
      </c>
      <c r="AV357" s="11" t="s">
        <v>78</v>
      </c>
      <c r="AW357" s="11" t="s">
        <v>33</v>
      </c>
      <c r="AX357" s="11" t="s">
        <v>70</v>
      </c>
      <c r="AY357" s="241" t="s">
        <v>126</v>
      </c>
    </row>
    <row r="358" s="12" customFormat="1">
      <c r="B358" s="242"/>
      <c r="C358" s="243"/>
      <c r="D358" s="233" t="s">
        <v>135</v>
      </c>
      <c r="E358" s="244" t="s">
        <v>21</v>
      </c>
      <c r="F358" s="245" t="s">
        <v>313</v>
      </c>
      <c r="G358" s="243"/>
      <c r="H358" s="246">
        <v>13.199999999999999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AT358" s="252" t="s">
        <v>135</v>
      </c>
      <c r="AU358" s="252" t="s">
        <v>80</v>
      </c>
      <c r="AV358" s="12" t="s">
        <v>80</v>
      </c>
      <c r="AW358" s="12" t="s">
        <v>33</v>
      </c>
      <c r="AX358" s="12" t="s">
        <v>70</v>
      </c>
      <c r="AY358" s="252" t="s">
        <v>126</v>
      </c>
    </row>
    <row r="359" s="1" customFormat="1" ht="51" customHeight="1">
      <c r="B359" s="44"/>
      <c r="C359" s="219" t="s">
        <v>416</v>
      </c>
      <c r="D359" s="219" t="s">
        <v>128</v>
      </c>
      <c r="E359" s="220" t="s">
        <v>417</v>
      </c>
      <c r="F359" s="221" t="s">
        <v>418</v>
      </c>
      <c r="G359" s="222" t="s">
        <v>242</v>
      </c>
      <c r="H359" s="223">
        <v>13.199999999999999</v>
      </c>
      <c r="I359" s="224"/>
      <c r="J359" s="225">
        <f>ROUND(I359*H359,2)</f>
        <v>0</v>
      </c>
      <c r="K359" s="221" t="s">
        <v>132</v>
      </c>
      <c r="L359" s="70"/>
      <c r="M359" s="226" t="s">
        <v>21</v>
      </c>
      <c r="N359" s="227" t="s">
        <v>41</v>
      </c>
      <c r="O359" s="45"/>
      <c r="P359" s="228">
        <f>O359*H359</f>
        <v>0</v>
      </c>
      <c r="Q359" s="228">
        <v>0.084250000000000005</v>
      </c>
      <c r="R359" s="228">
        <f>Q359*H359</f>
        <v>1.1121000000000001</v>
      </c>
      <c r="S359" s="228">
        <v>0</v>
      </c>
      <c r="T359" s="229">
        <f>S359*H359</f>
        <v>0</v>
      </c>
      <c r="AR359" s="22" t="s">
        <v>133</v>
      </c>
      <c r="AT359" s="22" t="s">
        <v>128</v>
      </c>
      <c r="AU359" s="22" t="s">
        <v>80</v>
      </c>
      <c r="AY359" s="22" t="s">
        <v>126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22" t="s">
        <v>78</v>
      </c>
      <c r="BK359" s="230">
        <f>ROUND(I359*H359,2)</f>
        <v>0</v>
      </c>
      <c r="BL359" s="22" t="s">
        <v>133</v>
      </c>
      <c r="BM359" s="22" t="s">
        <v>419</v>
      </c>
    </row>
    <row r="360" s="11" customFormat="1">
      <c r="B360" s="231"/>
      <c r="C360" s="232"/>
      <c r="D360" s="233" t="s">
        <v>135</v>
      </c>
      <c r="E360" s="234" t="s">
        <v>21</v>
      </c>
      <c r="F360" s="235" t="s">
        <v>415</v>
      </c>
      <c r="G360" s="232"/>
      <c r="H360" s="234" t="s">
        <v>21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135</v>
      </c>
      <c r="AU360" s="241" t="s">
        <v>80</v>
      </c>
      <c r="AV360" s="11" t="s">
        <v>78</v>
      </c>
      <c r="AW360" s="11" t="s">
        <v>33</v>
      </c>
      <c r="AX360" s="11" t="s">
        <v>70</v>
      </c>
      <c r="AY360" s="241" t="s">
        <v>126</v>
      </c>
    </row>
    <row r="361" s="12" customFormat="1">
      <c r="B361" s="242"/>
      <c r="C361" s="243"/>
      <c r="D361" s="233" t="s">
        <v>135</v>
      </c>
      <c r="E361" s="244" t="s">
        <v>21</v>
      </c>
      <c r="F361" s="245" t="s">
        <v>313</v>
      </c>
      <c r="G361" s="243"/>
      <c r="H361" s="246">
        <v>13.199999999999999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AT361" s="252" t="s">
        <v>135</v>
      </c>
      <c r="AU361" s="252" t="s">
        <v>80</v>
      </c>
      <c r="AV361" s="12" t="s">
        <v>80</v>
      </c>
      <c r="AW361" s="12" t="s">
        <v>33</v>
      </c>
      <c r="AX361" s="12" t="s">
        <v>70</v>
      </c>
      <c r="AY361" s="252" t="s">
        <v>126</v>
      </c>
    </row>
    <row r="362" s="1" customFormat="1" ht="16.5" customHeight="1">
      <c r="B362" s="44"/>
      <c r="C362" s="253" t="s">
        <v>420</v>
      </c>
      <c r="D362" s="253" t="s">
        <v>233</v>
      </c>
      <c r="E362" s="254" t="s">
        <v>421</v>
      </c>
      <c r="F362" s="255" t="s">
        <v>422</v>
      </c>
      <c r="G362" s="256" t="s">
        <v>242</v>
      </c>
      <c r="H362" s="257">
        <v>14.52</v>
      </c>
      <c r="I362" s="258"/>
      <c r="J362" s="259">
        <f>ROUND(I362*H362,2)</f>
        <v>0</v>
      </c>
      <c r="K362" s="255" t="s">
        <v>132</v>
      </c>
      <c r="L362" s="260"/>
      <c r="M362" s="261" t="s">
        <v>21</v>
      </c>
      <c r="N362" s="262" t="s">
        <v>41</v>
      </c>
      <c r="O362" s="45"/>
      <c r="P362" s="228">
        <f>O362*H362</f>
        <v>0</v>
      </c>
      <c r="Q362" s="228">
        <v>0.13100000000000001</v>
      </c>
      <c r="R362" s="228">
        <f>Q362*H362</f>
        <v>1.90212</v>
      </c>
      <c r="S362" s="228">
        <v>0</v>
      </c>
      <c r="T362" s="229">
        <f>S362*H362</f>
        <v>0</v>
      </c>
      <c r="AR362" s="22" t="s">
        <v>198</v>
      </c>
      <c r="AT362" s="22" t="s">
        <v>233</v>
      </c>
      <c r="AU362" s="22" t="s">
        <v>80</v>
      </c>
      <c r="AY362" s="22" t="s">
        <v>126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22" t="s">
        <v>78</v>
      </c>
      <c r="BK362" s="230">
        <f>ROUND(I362*H362,2)</f>
        <v>0</v>
      </c>
      <c r="BL362" s="22" t="s">
        <v>133</v>
      </c>
      <c r="BM362" s="22" t="s">
        <v>423</v>
      </c>
    </row>
    <row r="363" s="12" customFormat="1">
      <c r="B363" s="242"/>
      <c r="C363" s="243"/>
      <c r="D363" s="233" t="s">
        <v>135</v>
      </c>
      <c r="E363" s="244" t="s">
        <v>21</v>
      </c>
      <c r="F363" s="245" t="s">
        <v>424</v>
      </c>
      <c r="G363" s="243"/>
      <c r="H363" s="246">
        <v>14.52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AT363" s="252" t="s">
        <v>135</v>
      </c>
      <c r="AU363" s="252" t="s">
        <v>80</v>
      </c>
      <c r="AV363" s="12" t="s">
        <v>80</v>
      </c>
      <c r="AW363" s="12" t="s">
        <v>33</v>
      </c>
      <c r="AX363" s="12" t="s">
        <v>70</v>
      </c>
      <c r="AY363" s="252" t="s">
        <v>126</v>
      </c>
    </row>
    <row r="364" s="10" customFormat="1" ht="29.88" customHeight="1">
      <c r="B364" s="203"/>
      <c r="C364" s="204"/>
      <c r="D364" s="205" t="s">
        <v>69</v>
      </c>
      <c r="E364" s="217" t="s">
        <v>198</v>
      </c>
      <c r="F364" s="217" t="s">
        <v>425</v>
      </c>
      <c r="G364" s="204"/>
      <c r="H364" s="204"/>
      <c r="I364" s="207"/>
      <c r="J364" s="218">
        <f>BK364</f>
        <v>0</v>
      </c>
      <c r="K364" s="204"/>
      <c r="L364" s="209"/>
      <c r="M364" s="210"/>
      <c r="N364" s="211"/>
      <c r="O364" s="211"/>
      <c r="P364" s="212">
        <f>SUM(P365:P368)</f>
        <v>0</v>
      </c>
      <c r="Q364" s="211"/>
      <c r="R364" s="212">
        <f>SUM(R365:R368)</f>
        <v>0.99368000000000012</v>
      </c>
      <c r="S364" s="211"/>
      <c r="T364" s="213">
        <f>SUM(T365:T368)</f>
        <v>0</v>
      </c>
      <c r="AR364" s="214" t="s">
        <v>78</v>
      </c>
      <c r="AT364" s="215" t="s">
        <v>69</v>
      </c>
      <c r="AU364" s="215" t="s">
        <v>78</v>
      </c>
      <c r="AY364" s="214" t="s">
        <v>126</v>
      </c>
      <c r="BK364" s="216">
        <f>SUM(BK365:BK368)</f>
        <v>0</v>
      </c>
    </row>
    <row r="365" s="1" customFormat="1" ht="25.5" customHeight="1">
      <c r="B365" s="44"/>
      <c r="C365" s="219" t="s">
        <v>426</v>
      </c>
      <c r="D365" s="219" t="s">
        <v>128</v>
      </c>
      <c r="E365" s="220" t="s">
        <v>427</v>
      </c>
      <c r="F365" s="221" t="s">
        <v>428</v>
      </c>
      <c r="G365" s="222" t="s">
        <v>429</v>
      </c>
      <c r="H365" s="223">
        <v>48</v>
      </c>
      <c r="I365" s="224"/>
      <c r="J365" s="225">
        <f>ROUND(I365*H365,2)</f>
        <v>0</v>
      </c>
      <c r="K365" s="221" t="s">
        <v>132</v>
      </c>
      <c r="L365" s="70"/>
      <c r="M365" s="226" t="s">
        <v>21</v>
      </c>
      <c r="N365" s="227" t="s">
        <v>41</v>
      </c>
      <c r="O365" s="45"/>
      <c r="P365" s="228">
        <f>O365*H365</f>
        <v>0</v>
      </c>
      <c r="Q365" s="228">
        <v>4.0000000000000003E-05</v>
      </c>
      <c r="R365" s="228">
        <f>Q365*H365</f>
        <v>0.0019200000000000003</v>
      </c>
      <c r="S365" s="228">
        <v>0</v>
      </c>
      <c r="T365" s="229">
        <f>S365*H365</f>
        <v>0</v>
      </c>
      <c r="AR365" s="22" t="s">
        <v>133</v>
      </c>
      <c r="AT365" s="22" t="s">
        <v>128</v>
      </c>
      <c r="AU365" s="22" t="s">
        <v>80</v>
      </c>
      <c r="AY365" s="22" t="s">
        <v>126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22" t="s">
        <v>78</v>
      </c>
      <c r="BK365" s="230">
        <f>ROUND(I365*H365,2)</f>
        <v>0</v>
      </c>
      <c r="BL365" s="22" t="s">
        <v>133</v>
      </c>
      <c r="BM365" s="22" t="s">
        <v>430</v>
      </c>
    </row>
    <row r="366" s="12" customFormat="1">
      <c r="B366" s="242"/>
      <c r="C366" s="243"/>
      <c r="D366" s="233" t="s">
        <v>135</v>
      </c>
      <c r="E366" s="244" t="s">
        <v>21</v>
      </c>
      <c r="F366" s="245" t="s">
        <v>431</v>
      </c>
      <c r="G366" s="243"/>
      <c r="H366" s="246">
        <v>48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AT366" s="252" t="s">
        <v>135</v>
      </c>
      <c r="AU366" s="252" t="s">
        <v>80</v>
      </c>
      <c r="AV366" s="12" t="s">
        <v>80</v>
      </c>
      <c r="AW366" s="12" t="s">
        <v>33</v>
      </c>
      <c r="AX366" s="12" t="s">
        <v>70</v>
      </c>
      <c r="AY366" s="252" t="s">
        <v>126</v>
      </c>
    </row>
    <row r="367" s="1" customFormat="1" ht="16.5" customHeight="1">
      <c r="B367" s="44"/>
      <c r="C367" s="253" t="s">
        <v>432</v>
      </c>
      <c r="D367" s="253" t="s">
        <v>233</v>
      </c>
      <c r="E367" s="254" t="s">
        <v>433</v>
      </c>
      <c r="F367" s="255" t="s">
        <v>434</v>
      </c>
      <c r="G367" s="256" t="s">
        <v>429</v>
      </c>
      <c r="H367" s="257">
        <v>49</v>
      </c>
      <c r="I367" s="258"/>
      <c r="J367" s="259">
        <f>ROUND(I367*H367,2)</f>
        <v>0</v>
      </c>
      <c r="K367" s="255" t="s">
        <v>132</v>
      </c>
      <c r="L367" s="260"/>
      <c r="M367" s="261" t="s">
        <v>21</v>
      </c>
      <c r="N367" s="262" t="s">
        <v>41</v>
      </c>
      <c r="O367" s="45"/>
      <c r="P367" s="228">
        <f>O367*H367</f>
        <v>0</v>
      </c>
      <c r="Q367" s="228">
        <v>0.020240000000000001</v>
      </c>
      <c r="R367" s="228">
        <f>Q367*H367</f>
        <v>0.99176000000000009</v>
      </c>
      <c r="S367" s="228">
        <v>0</v>
      </c>
      <c r="T367" s="229">
        <f>S367*H367</f>
        <v>0</v>
      </c>
      <c r="AR367" s="22" t="s">
        <v>198</v>
      </c>
      <c r="AT367" s="22" t="s">
        <v>233</v>
      </c>
      <c r="AU367" s="22" t="s">
        <v>80</v>
      </c>
      <c r="AY367" s="22" t="s">
        <v>126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22" t="s">
        <v>78</v>
      </c>
      <c r="BK367" s="230">
        <f>ROUND(I367*H367,2)</f>
        <v>0</v>
      </c>
      <c r="BL367" s="22" t="s">
        <v>133</v>
      </c>
      <c r="BM367" s="22" t="s">
        <v>435</v>
      </c>
    </row>
    <row r="368" s="1" customFormat="1" ht="16.5" customHeight="1">
      <c r="B368" s="44"/>
      <c r="C368" s="219" t="s">
        <v>436</v>
      </c>
      <c r="D368" s="219" t="s">
        <v>128</v>
      </c>
      <c r="E368" s="220" t="s">
        <v>437</v>
      </c>
      <c r="F368" s="221" t="s">
        <v>438</v>
      </c>
      <c r="G368" s="222" t="s">
        <v>439</v>
      </c>
      <c r="H368" s="223">
        <v>10</v>
      </c>
      <c r="I368" s="224"/>
      <c r="J368" s="225">
        <f>ROUND(I368*H368,2)</f>
        <v>0</v>
      </c>
      <c r="K368" s="221" t="s">
        <v>21</v>
      </c>
      <c r="L368" s="70"/>
      <c r="M368" s="226" t="s">
        <v>21</v>
      </c>
      <c r="N368" s="227" t="s">
        <v>41</v>
      </c>
      <c r="O368" s="45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AR368" s="22" t="s">
        <v>133</v>
      </c>
      <c r="AT368" s="22" t="s">
        <v>128</v>
      </c>
      <c r="AU368" s="22" t="s">
        <v>80</v>
      </c>
      <c r="AY368" s="22" t="s">
        <v>126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22" t="s">
        <v>78</v>
      </c>
      <c r="BK368" s="230">
        <f>ROUND(I368*H368,2)</f>
        <v>0</v>
      </c>
      <c r="BL368" s="22" t="s">
        <v>133</v>
      </c>
      <c r="BM368" s="22" t="s">
        <v>440</v>
      </c>
    </row>
    <row r="369" s="10" customFormat="1" ht="29.88" customHeight="1">
      <c r="B369" s="203"/>
      <c r="C369" s="204"/>
      <c r="D369" s="205" t="s">
        <v>69</v>
      </c>
      <c r="E369" s="217" t="s">
        <v>204</v>
      </c>
      <c r="F369" s="217" t="s">
        <v>441</v>
      </c>
      <c r="G369" s="204"/>
      <c r="H369" s="204"/>
      <c r="I369" s="207"/>
      <c r="J369" s="218">
        <f>BK369</f>
        <v>0</v>
      </c>
      <c r="K369" s="204"/>
      <c r="L369" s="209"/>
      <c r="M369" s="210"/>
      <c r="N369" s="211"/>
      <c r="O369" s="211"/>
      <c r="P369" s="212">
        <f>SUM(P370:P388)</f>
        <v>0</v>
      </c>
      <c r="Q369" s="211"/>
      <c r="R369" s="212">
        <f>SUM(R370:R388)</f>
        <v>9.5164420399999994</v>
      </c>
      <c r="S369" s="211"/>
      <c r="T369" s="213">
        <f>SUM(T370:T388)</f>
        <v>0</v>
      </c>
      <c r="AR369" s="214" t="s">
        <v>78</v>
      </c>
      <c r="AT369" s="215" t="s">
        <v>69</v>
      </c>
      <c r="AU369" s="215" t="s">
        <v>78</v>
      </c>
      <c r="AY369" s="214" t="s">
        <v>126</v>
      </c>
      <c r="BK369" s="216">
        <f>SUM(BK370:BK388)</f>
        <v>0</v>
      </c>
    </row>
    <row r="370" s="1" customFormat="1" ht="38.25" customHeight="1">
      <c r="B370" s="44"/>
      <c r="C370" s="219" t="s">
        <v>442</v>
      </c>
      <c r="D370" s="219" t="s">
        <v>128</v>
      </c>
      <c r="E370" s="220" t="s">
        <v>443</v>
      </c>
      <c r="F370" s="221" t="s">
        <v>444</v>
      </c>
      <c r="G370" s="222" t="s">
        <v>429</v>
      </c>
      <c r="H370" s="223">
        <v>15.1</v>
      </c>
      <c r="I370" s="224"/>
      <c r="J370" s="225">
        <f>ROUND(I370*H370,2)</f>
        <v>0</v>
      </c>
      <c r="K370" s="221" t="s">
        <v>132</v>
      </c>
      <c r="L370" s="70"/>
      <c r="M370" s="226" t="s">
        <v>21</v>
      </c>
      <c r="N370" s="227" t="s">
        <v>41</v>
      </c>
      <c r="O370" s="45"/>
      <c r="P370" s="228">
        <f>O370*H370</f>
        <v>0</v>
      </c>
      <c r="Q370" s="228">
        <v>0.1295</v>
      </c>
      <c r="R370" s="228">
        <f>Q370*H370</f>
        <v>1.9554499999999999</v>
      </c>
      <c r="S370" s="228">
        <v>0</v>
      </c>
      <c r="T370" s="229">
        <f>S370*H370</f>
        <v>0</v>
      </c>
      <c r="AR370" s="22" t="s">
        <v>133</v>
      </c>
      <c r="AT370" s="22" t="s">
        <v>128</v>
      </c>
      <c r="AU370" s="22" t="s">
        <v>80</v>
      </c>
      <c r="AY370" s="22" t="s">
        <v>126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22" t="s">
        <v>78</v>
      </c>
      <c r="BK370" s="230">
        <f>ROUND(I370*H370,2)</f>
        <v>0</v>
      </c>
      <c r="BL370" s="22" t="s">
        <v>133</v>
      </c>
      <c r="BM370" s="22" t="s">
        <v>445</v>
      </c>
    </row>
    <row r="371" s="12" customFormat="1">
      <c r="B371" s="242"/>
      <c r="C371" s="243"/>
      <c r="D371" s="233" t="s">
        <v>135</v>
      </c>
      <c r="E371" s="244" t="s">
        <v>21</v>
      </c>
      <c r="F371" s="245" t="s">
        <v>446</v>
      </c>
      <c r="G371" s="243"/>
      <c r="H371" s="246">
        <v>15.1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AT371" s="252" t="s">
        <v>135</v>
      </c>
      <c r="AU371" s="252" t="s">
        <v>80</v>
      </c>
      <c r="AV371" s="12" t="s">
        <v>80</v>
      </c>
      <c r="AW371" s="12" t="s">
        <v>33</v>
      </c>
      <c r="AX371" s="12" t="s">
        <v>70</v>
      </c>
      <c r="AY371" s="252" t="s">
        <v>126</v>
      </c>
    </row>
    <row r="372" s="1" customFormat="1" ht="16.5" customHeight="1">
      <c r="B372" s="44"/>
      <c r="C372" s="253" t="s">
        <v>447</v>
      </c>
      <c r="D372" s="253" t="s">
        <v>233</v>
      </c>
      <c r="E372" s="254" t="s">
        <v>448</v>
      </c>
      <c r="F372" s="255" t="s">
        <v>449</v>
      </c>
      <c r="G372" s="256" t="s">
        <v>439</v>
      </c>
      <c r="H372" s="257">
        <v>17</v>
      </c>
      <c r="I372" s="258"/>
      <c r="J372" s="259">
        <f>ROUND(I372*H372,2)</f>
        <v>0</v>
      </c>
      <c r="K372" s="255" t="s">
        <v>450</v>
      </c>
      <c r="L372" s="260"/>
      <c r="M372" s="261" t="s">
        <v>21</v>
      </c>
      <c r="N372" s="262" t="s">
        <v>41</v>
      </c>
      <c r="O372" s="45"/>
      <c r="P372" s="228">
        <f>O372*H372</f>
        <v>0</v>
      </c>
      <c r="Q372" s="228">
        <v>0.044999999999999998</v>
      </c>
      <c r="R372" s="228">
        <f>Q372*H372</f>
        <v>0.76500000000000001</v>
      </c>
      <c r="S372" s="228">
        <v>0</v>
      </c>
      <c r="T372" s="229">
        <f>S372*H372</f>
        <v>0</v>
      </c>
      <c r="AR372" s="22" t="s">
        <v>198</v>
      </c>
      <c r="AT372" s="22" t="s">
        <v>233</v>
      </c>
      <c r="AU372" s="22" t="s">
        <v>80</v>
      </c>
      <c r="AY372" s="22" t="s">
        <v>126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22" t="s">
        <v>78</v>
      </c>
      <c r="BK372" s="230">
        <f>ROUND(I372*H372,2)</f>
        <v>0</v>
      </c>
      <c r="BL372" s="22" t="s">
        <v>133</v>
      </c>
      <c r="BM372" s="22" t="s">
        <v>451</v>
      </c>
    </row>
    <row r="373" s="12" customFormat="1">
      <c r="B373" s="242"/>
      <c r="C373" s="243"/>
      <c r="D373" s="233" t="s">
        <v>135</v>
      </c>
      <c r="E373" s="244" t="s">
        <v>21</v>
      </c>
      <c r="F373" s="245" t="s">
        <v>452</v>
      </c>
      <c r="G373" s="243"/>
      <c r="H373" s="246">
        <v>16.609999999999999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AT373" s="252" t="s">
        <v>135</v>
      </c>
      <c r="AU373" s="252" t="s">
        <v>80</v>
      </c>
      <c r="AV373" s="12" t="s">
        <v>80</v>
      </c>
      <c r="AW373" s="12" t="s">
        <v>33</v>
      </c>
      <c r="AX373" s="12" t="s">
        <v>70</v>
      </c>
      <c r="AY373" s="252" t="s">
        <v>126</v>
      </c>
    </row>
    <row r="374" s="12" customFormat="1">
      <c r="B374" s="242"/>
      <c r="C374" s="243"/>
      <c r="D374" s="233" t="s">
        <v>135</v>
      </c>
      <c r="E374" s="244" t="s">
        <v>21</v>
      </c>
      <c r="F374" s="245" t="s">
        <v>453</v>
      </c>
      <c r="G374" s="243"/>
      <c r="H374" s="246">
        <v>0.39000000000000001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AT374" s="252" t="s">
        <v>135</v>
      </c>
      <c r="AU374" s="252" t="s">
        <v>80</v>
      </c>
      <c r="AV374" s="12" t="s">
        <v>80</v>
      </c>
      <c r="AW374" s="12" t="s">
        <v>33</v>
      </c>
      <c r="AX374" s="12" t="s">
        <v>70</v>
      </c>
      <c r="AY374" s="252" t="s">
        <v>126</v>
      </c>
    </row>
    <row r="375" s="1" customFormat="1" ht="25.5" customHeight="1">
      <c r="B375" s="44"/>
      <c r="C375" s="219" t="s">
        <v>454</v>
      </c>
      <c r="D375" s="219" t="s">
        <v>128</v>
      </c>
      <c r="E375" s="220" t="s">
        <v>455</v>
      </c>
      <c r="F375" s="221" t="s">
        <v>456</v>
      </c>
      <c r="G375" s="222" t="s">
        <v>429</v>
      </c>
      <c r="H375" s="223">
        <v>88.299999999999997</v>
      </c>
      <c r="I375" s="224"/>
      <c r="J375" s="225">
        <f>ROUND(I375*H375,2)</f>
        <v>0</v>
      </c>
      <c r="K375" s="221" t="s">
        <v>21</v>
      </c>
      <c r="L375" s="70"/>
      <c r="M375" s="226" t="s">
        <v>21</v>
      </c>
      <c r="N375" s="227" t="s">
        <v>41</v>
      </c>
      <c r="O375" s="45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AR375" s="22" t="s">
        <v>133</v>
      </c>
      <c r="AT375" s="22" t="s">
        <v>128</v>
      </c>
      <c r="AU375" s="22" t="s">
        <v>80</v>
      </c>
      <c r="AY375" s="22" t="s">
        <v>126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22" t="s">
        <v>78</v>
      </c>
      <c r="BK375" s="230">
        <f>ROUND(I375*H375,2)</f>
        <v>0</v>
      </c>
      <c r="BL375" s="22" t="s">
        <v>133</v>
      </c>
      <c r="BM375" s="22" t="s">
        <v>457</v>
      </c>
    </row>
    <row r="376" s="11" customFormat="1">
      <c r="B376" s="231"/>
      <c r="C376" s="232"/>
      <c r="D376" s="233" t="s">
        <v>135</v>
      </c>
      <c r="E376" s="234" t="s">
        <v>21</v>
      </c>
      <c r="F376" s="235" t="s">
        <v>458</v>
      </c>
      <c r="G376" s="232"/>
      <c r="H376" s="234" t="s">
        <v>21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135</v>
      </c>
      <c r="AU376" s="241" t="s">
        <v>80</v>
      </c>
      <c r="AV376" s="11" t="s">
        <v>78</v>
      </c>
      <c r="AW376" s="11" t="s">
        <v>33</v>
      </c>
      <c r="AX376" s="11" t="s">
        <v>70</v>
      </c>
      <c r="AY376" s="241" t="s">
        <v>126</v>
      </c>
    </row>
    <row r="377" s="12" customFormat="1">
      <c r="B377" s="242"/>
      <c r="C377" s="243"/>
      <c r="D377" s="233" t="s">
        <v>135</v>
      </c>
      <c r="E377" s="244" t="s">
        <v>21</v>
      </c>
      <c r="F377" s="245" t="s">
        <v>459</v>
      </c>
      <c r="G377" s="243"/>
      <c r="H377" s="246">
        <v>18.899999999999999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AT377" s="252" t="s">
        <v>135</v>
      </c>
      <c r="AU377" s="252" t="s">
        <v>80</v>
      </c>
      <c r="AV377" s="12" t="s">
        <v>80</v>
      </c>
      <c r="AW377" s="12" t="s">
        <v>33</v>
      </c>
      <c r="AX377" s="12" t="s">
        <v>70</v>
      </c>
      <c r="AY377" s="252" t="s">
        <v>126</v>
      </c>
    </row>
    <row r="378" s="11" customFormat="1">
      <c r="B378" s="231"/>
      <c r="C378" s="232"/>
      <c r="D378" s="233" t="s">
        <v>135</v>
      </c>
      <c r="E378" s="234" t="s">
        <v>21</v>
      </c>
      <c r="F378" s="235" t="s">
        <v>460</v>
      </c>
      <c r="G378" s="232"/>
      <c r="H378" s="234" t="s">
        <v>21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AT378" s="241" t="s">
        <v>135</v>
      </c>
      <c r="AU378" s="241" t="s">
        <v>80</v>
      </c>
      <c r="AV378" s="11" t="s">
        <v>78</v>
      </c>
      <c r="AW378" s="11" t="s">
        <v>33</v>
      </c>
      <c r="AX378" s="11" t="s">
        <v>70</v>
      </c>
      <c r="AY378" s="241" t="s">
        <v>126</v>
      </c>
    </row>
    <row r="379" s="12" customFormat="1">
      <c r="B379" s="242"/>
      <c r="C379" s="243"/>
      <c r="D379" s="233" t="s">
        <v>135</v>
      </c>
      <c r="E379" s="244" t="s">
        <v>21</v>
      </c>
      <c r="F379" s="245" t="s">
        <v>461</v>
      </c>
      <c r="G379" s="243"/>
      <c r="H379" s="246">
        <v>34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AT379" s="252" t="s">
        <v>135</v>
      </c>
      <c r="AU379" s="252" t="s">
        <v>80</v>
      </c>
      <c r="AV379" s="12" t="s">
        <v>80</v>
      </c>
      <c r="AW379" s="12" t="s">
        <v>33</v>
      </c>
      <c r="AX379" s="12" t="s">
        <v>70</v>
      </c>
      <c r="AY379" s="252" t="s">
        <v>126</v>
      </c>
    </row>
    <row r="380" s="11" customFormat="1">
      <c r="B380" s="231"/>
      <c r="C380" s="232"/>
      <c r="D380" s="233" t="s">
        <v>135</v>
      </c>
      <c r="E380" s="234" t="s">
        <v>21</v>
      </c>
      <c r="F380" s="235" t="s">
        <v>462</v>
      </c>
      <c r="G380" s="232"/>
      <c r="H380" s="234" t="s">
        <v>21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135</v>
      </c>
      <c r="AU380" s="241" t="s">
        <v>80</v>
      </c>
      <c r="AV380" s="11" t="s">
        <v>78</v>
      </c>
      <c r="AW380" s="11" t="s">
        <v>33</v>
      </c>
      <c r="AX380" s="11" t="s">
        <v>70</v>
      </c>
      <c r="AY380" s="241" t="s">
        <v>126</v>
      </c>
    </row>
    <row r="381" s="12" customFormat="1">
      <c r="B381" s="242"/>
      <c r="C381" s="243"/>
      <c r="D381" s="233" t="s">
        <v>135</v>
      </c>
      <c r="E381" s="244" t="s">
        <v>21</v>
      </c>
      <c r="F381" s="245" t="s">
        <v>463</v>
      </c>
      <c r="G381" s="243"/>
      <c r="H381" s="246">
        <v>6.0999999999999996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AT381" s="252" t="s">
        <v>135</v>
      </c>
      <c r="AU381" s="252" t="s">
        <v>80</v>
      </c>
      <c r="AV381" s="12" t="s">
        <v>80</v>
      </c>
      <c r="AW381" s="12" t="s">
        <v>33</v>
      </c>
      <c r="AX381" s="12" t="s">
        <v>70</v>
      </c>
      <c r="AY381" s="252" t="s">
        <v>126</v>
      </c>
    </row>
    <row r="382" s="11" customFormat="1">
      <c r="B382" s="231"/>
      <c r="C382" s="232"/>
      <c r="D382" s="233" t="s">
        <v>135</v>
      </c>
      <c r="E382" s="234" t="s">
        <v>21</v>
      </c>
      <c r="F382" s="235" t="s">
        <v>144</v>
      </c>
      <c r="G382" s="232"/>
      <c r="H382" s="234" t="s">
        <v>21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135</v>
      </c>
      <c r="AU382" s="241" t="s">
        <v>80</v>
      </c>
      <c r="AV382" s="11" t="s">
        <v>78</v>
      </c>
      <c r="AW382" s="11" t="s">
        <v>33</v>
      </c>
      <c r="AX382" s="11" t="s">
        <v>70</v>
      </c>
      <c r="AY382" s="241" t="s">
        <v>126</v>
      </c>
    </row>
    <row r="383" s="12" customFormat="1">
      <c r="B383" s="242"/>
      <c r="C383" s="243"/>
      <c r="D383" s="233" t="s">
        <v>135</v>
      </c>
      <c r="E383" s="244" t="s">
        <v>21</v>
      </c>
      <c r="F383" s="245" t="s">
        <v>248</v>
      </c>
      <c r="G383" s="243"/>
      <c r="H383" s="246">
        <v>29.300000000000001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AT383" s="252" t="s">
        <v>135</v>
      </c>
      <c r="AU383" s="252" t="s">
        <v>80</v>
      </c>
      <c r="AV383" s="12" t="s">
        <v>80</v>
      </c>
      <c r="AW383" s="12" t="s">
        <v>33</v>
      </c>
      <c r="AX383" s="12" t="s">
        <v>70</v>
      </c>
      <c r="AY383" s="252" t="s">
        <v>126</v>
      </c>
    </row>
    <row r="384" s="1" customFormat="1" ht="16.5" customHeight="1">
      <c r="B384" s="44"/>
      <c r="C384" s="253" t="s">
        <v>464</v>
      </c>
      <c r="D384" s="253" t="s">
        <v>233</v>
      </c>
      <c r="E384" s="254" t="s">
        <v>465</v>
      </c>
      <c r="F384" s="255" t="s">
        <v>466</v>
      </c>
      <c r="G384" s="256" t="s">
        <v>429</v>
      </c>
      <c r="H384" s="257">
        <v>97.129999999999995</v>
      </c>
      <c r="I384" s="258"/>
      <c r="J384" s="259">
        <f>ROUND(I384*H384,2)</f>
        <v>0</v>
      </c>
      <c r="K384" s="255" t="s">
        <v>21</v>
      </c>
      <c r="L384" s="260"/>
      <c r="M384" s="261" t="s">
        <v>21</v>
      </c>
      <c r="N384" s="262" t="s">
        <v>41</v>
      </c>
      <c r="O384" s="45"/>
      <c r="P384" s="228">
        <f>O384*H384</f>
        <v>0</v>
      </c>
      <c r="Q384" s="228">
        <v>0.00080000000000000004</v>
      </c>
      <c r="R384" s="228">
        <f>Q384*H384</f>
        <v>0.077703999999999995</v>
      </c>
      <c r="S384" s="228">
        <v>0</v>
      </c>
      <c r="T384" s="229">
        <f>S384*H384</f>
        <v>0</v>
      </c>
      <c r="AR384" s="22" t="s">
        <v>198</v>
      </c>
      <c r="AT384" s="22" t="s">
        <v>233</v>
      </c>
      <c r="AU384" s="22" t="s">
        <v>80</v>
      </c>
      <c r="AY384" s="22" t="s">
        <v>126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22" t="s">
        <v>78</v>
      </c>
      <c r="BK384" s="230">
        <f>ROUND(I384*H384,2)</f>
        <v>0</v>
      </c>
      <c r="BL384" s="22" t="s">
        <v>133</v>
      </c>
      <c r="BM384" s="22" t="s">
        <v>467</v>
      </c>
    </row>
    <row r="385" s="12" customFormat="1">
      <c r="B385" s="242"/>
      <c r="C385" s="243"/>
      <c r="D385" s="233" t="s">
        <v>135</v>
      </c>
      <c r="E385" s="244" t="s">
        <v>21</v>
      </c>
      <c r="F385" s="245" t="s">
        <v>468</v>
      </c>
      <c r="G385" s="243"/>
      <c r="H385" s="246">
        <v>97.129999999999995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AT385" s="252" t="s">
        <v>135</v>
      </c>
      <c r="AU385" s="252" t="s">
        <v>80</v>
      </c>
      <c r="AV385" s="12" t="s">
        <v>80</v>
      </c>
      <c r="AW385" s="12" t="s">
        <v>33</v>
      </c>
      <c r="AX385" s="12" t="s">
        <v>70</v>
      </c>
      <c r="AY385" s="252" t="s">
        <v>126</v>
      </c>
    </row>
    <row r="386" s="1" customFormat="1" ht="25.5" customHeight="1">
      <c r="B386" s="44"/>
      <c r="C386" s="219" t="s">
        <v>469</v>
      </c>
      <c r="D386" s="219" t="s">
        <v>128</v>
      </c>
      <c r="E386" s="220" t="s">
        <v>470</v>
      </c>
      <c r="F386" s="221" t="s">
        <v>471</v>
      </c>
      <c r="G386" s="222" t="s">
        <v>131</v>
      </c>
      <c r="H386" s="223">
        <v>0.90600000000000003</v>
      </c>
      <c r="I386" s="224"/>
      <c r="J386" s="225">
        <f>ROUND(I386*H386,2)</f>
        <v>0</v>
      </c>
      <c r="K386" s="221" t="s">
        <v>132</v>
      </c>
      <c r="L386" s="70"/>
      <c r="M386" s="226" t="s">
        <v>21</v>
      </c>
      <c r="N386" s="227" t="s">
        <v>41</v>
      </c>
      <c r="O386" s="45"/>
      <c r="P386" s="228">
        <f>O386*H386</f>
        <v>0</v>
      </c>
      <c r="Q386" s="228">
        <v>2.2563399999999998</v>
      </c>
      <c r="R386" s="228">
        <f>Q386*H386</f>
        <v>2.0442440399999997</v>
      </c>
      <c r="S386" s="228">
        <v>0</v>
      </c>
      <c r="T386" s="229">
        <f>S386*H386</f>
        <v>0</v>
      </c>
      <c r="AR386" s="22" t="s">
        <v>133</v>
      </c>
      <c r="AT386" s="22" t="s">
        <v>128</v>
      </c>
      <c r="AU386" s="22" t="s">
        <v>80</v>
      </c>
      <c r="AY386" s="22" t="s">
        <v>126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22" t="s">
        <v>78</v>
      </c>
      <c r="BK386" s="230">
        <f>ROUND(I386*H386,2)</f>
        <v>0</v>
      </c>
      <c r="BL386" s="22" t="s">
        <v>133</v>
      </c>
      <c r="BM386" s="22" t="s">
        <v>472</v>
      </c>
    </row>
    <row r="387" s="12" customFormat="1">
      <c r="B387" s="242"/>
      <c r="C387" s="243"/>
      <c r="D387" s="233" t="s">
        <v>135</v>
      </c>
      <c r="E387" s="244" t="s">
        <v>21</v>
      </c>
      <c r="F387" s="245" t="s">
        <v>473</v>
      </c>
      <c r="G387" s="243"/>
      <c r="H387" s="246">
        <v>0.90600000000000003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AT387" s="252" t="s">
        <v>135</v>
      </c>
      <c r="AU387" s="252" t="s">
        <v>80</v>
      </c>
      <c r="AV387" s="12" t="s">
        <v>80</v>
      </c>
      <c r="AW387" s="12" t="s">
        <v>33</v>
      </c>
      <c r="AX387" s="12" t="s">
        <v>70</v>
      </c>
      <c r="AY387" s="252" t="s">
        <v>126</v>
      </c>
    </row>
    <row r="388" s="1" customFormat="1" ht="16.5" customHeight="1">
      <c r="B388" s="44"/>
      <c r="C388" s="219" t="s">
        <v>474</v>
      </c>
      <c r="D388" s="219" t="s">
        <v>128</v>
      </c>
      <c r="E388" s="220" t="s">
        <v>475</v>
      </c>
      <c r="F388" s="221" t="s">
        <v>476</v>
      </c>
      <c r="G388" s="222" t="s">
        <v>242</v>
      </c>
      <c r="H388" s="223">
        <v>7.2999999999999998</v>
      </c>
      <c r="I388" s="224"/>
      <c r="J388" s="225">
        <f>ROUND(I388*H388,2)</f>
        <v>0</v>
      </c>
      <c r="K388" s="221" t="s">
        <v>132</v>
      </c>
      <c r="L388" s="70"/>
      <c r="M388" s="226" t="s">
        <v>21</v>
      </c>
      <c r="N388" s="227" t="s">
        <v>41</v>
      </c>
      <c r="O388" s="45"/>
      <c r="P388" s="228">
        <f>O388*H388</f>
        <v>0</v>
      </c>
      <c r="Q388" s="228">
        <v>0.64027999999999996</v>
      </c>
      <c r="R388" s="228">
        <f>Q388*H388</f>
        <v>4.6740439999999994</v>
      </c>
      <c r="S388" s="228">
        <v>0</v>
      </c>
      <c r="T388" s="229">
        <f>S388*H388</f>
        <v>0</v>
      </c>
      <c r="AR388" s="22" t="s">
        <v>133</v>
      </c>
      <c r="AT388" s="22" t="s">
        <v>128</v>
      </c>
      <c r="AU388" s="22" t="s">
        <v>80</v>
      </c>
      <c r="AY388" s="22" t="s">
        <v>126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22" t="s">
        <v>78</v>
      </c>
      <c r="BK388" s="230">
        <f>ROUND(I388*H388,2)</f>
        <v>0</v>
      </c>
      <c r="BL388" s="22" t="s">
        <v>133</v>
      </c>
      <c r="BM388" s="22" t="s">
        <v>477</v>
      </c>
    </row>
    <row r="389" s="10" customFormat="1" ht="29.88" customHeight="1">
      <c r="B389" s="203"/>
      <c r="C389" s="204"/>
      <c r="D389" s="205" t="s">
        <v>69</v>
      </c>
      <c r="E389" s="217" t="s">
        <v>478</v>
      </c>
      <c r="F389" s="217" t="s">
        <v>479</v>
      </c>
      <c r="G389" s="204"/>
      <c r="H389" s="204"/>
      <c r="I389" s="207"/>
      <c r="J389" s="218">
        <f>BK389</f>
        <v>0</v>
      </c>
      <c r="K389" s="204"/>
      <c r="L389" s="209"/>
      <c r="M389" s="210"/>
      <c r="N389" s="211"/>
      <c r="O389" s="211"/>
      <c r="P389" s="212">
        <f>P390</f>
        <v>0</v>
      </c>
      <c r="Q389" s="211"/>
      <c r="R389" s="212">
        <f>R390</f>
        <v>0</v>
      </c>
      <c r="S389" s="211"/>
      <c r="T389" s="213">
        <f>T390</f>
        <v>0</v>
      </c>
      <c r="AR389" s="214" t="s">
        <v>78</v>
      </c>
      <c r="AT389" s="215" t="s">
        <v>69</v>
      </c>
      <c r="AU389" s="215" t="s">
        <v>78</v>
      </c>
      <c r="AY389" s="214" t="s">
        <v>126</v>
      </c>
      <c r="BK389" s="216">
        <f>BK390</f>
        <v>0</v>
      </c>
    </row>
    <row r="390" s="1" customFormat="1" ht="25.5" customHeight="1">
      <c r="B390" s="44"/>
      <c r="C390" s="219" t="s">
        <v>480</v>
      </c>
      <c r="D390" s="219" t="s">
        <v>128</v>
      </c>
      <c r="E390" s="220" t="s">
        <v>481</v>
      </c>
      <c r="F390" s="221" t="s">
        <v>482</v>
      </c>
      <c r="G390" s="222" t="s">
        <v>236</v>
      </c>
      <c r="H390" s="223">
        <v>353.64699999999999</v>
      </c>
      <c r="I390" s="224"/>
      <c r="J390" s="225">
        <f>ROUND(I390*H390,2)</f>
        <v>0</v>
      </c>
      <c r="K390" s="221" t="s">
        <v>132</v>
      </c>
      <c r="L390" s="70"/>
      <c r="M390" s="226" t="s">
        <v>21</v>
      </c>
      <c r="N390" s="227" t="s">
        <v>41</v>
      </c>
      <c r="O390" s="45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AR390" s="22" t="s">
        <v>133</v>
      </c>
      <c r="AT390" s="22" t="s">
        <v>128</v>
      </c>
      <c r="AU390" s="22" t="s">
        <v>80</v>
      </c>
      <c r="AY390" s="22" t="s">
        <v>126</v>
      </c>
      <c r="BE390" s="230">
        <f>IF(N390="základní",J390,0)</f>
        <v>0</v>
      </c>
      <c r="BF390" s="230">
        <f>IF(N390="snížená",J390,0)</f>
        <v>0</v>
      </c>
      <c r="BG390" s="230">
        <f>IF(N390="zákl. přenesená",J390,0)</f>
        <v>0</v>
      </c>
      <c r="BH390" s="230">
        <f>IF(N390="sníž. přenesená",J390,0)</f>
        <v>0</v>
      </c>
      <c r="BI390" s="230">
        <f>IF(N390="nulová",J390,0)</f>
        <v>0</v>
      </c>
      <c r="BJ390" s="22" t="s">
        <v>78</v>
      </c>
      <c r="BK390" s="230">
        <f>ROUND(I390*H390,2)</f>
        <v>0</v>
      </c>
      <c r="BL390" s="22" t="s">
        <v>133</v>
      </c>
      <c r="BM390" s="22" t="s">
        <v>483</v>
      </c>
    </row>
    <row r="391" s="10" customFormat="1" ht="37.44001" customHeight="1">
      <c r="B391" s="203"/>
      <c r="C391" s="204"/>
      <c r="D391" s="205" t="s">
        <v>69</v>
      </c>
      <c r="E391" s="206" t="s">
        <v>484</v>
      </c>
      <c r="F391" s="206" t="s">
        <v>485</v>
      </c>
      <c r="G391" s="204"/>
      <c r="H391" s="204"/>
      <c r="I391" s="207"/>
      <c r="J391" s="208">
        <f>BK391</f>
        <v>0</v>
      </c>
      <c r="K391" s="204"/>
      <c r="L391" s="209"/>
      <c r="M391" s="210"/>
      <c r="N391" s="211"/>
      <c r="O391" s="211"/>
      <c r="P391" s="212">
        <f>P392+P412+P435+P441</f>
        <v>0</v>
      </c>
      <c r="Q391" s="211"/>
      <c r="R391" s="212">
        <f>R392+R412+R435+R441</f>
        <v>44.726215839999995</v>
      </c>
      <c r="S391" s="211"/>
      <c r="T391" s="213">
        <f>T392+T412+T435+T441</f>
        <v>0</v>
      </c>
      <c r="AR391" s="214" t="s">
        <v>80</v>
      </c>
      <c r="AT391" s="215" t="s">
        <v>69</v>
      </c>
      <c r="AU391" s="215" t="s">
        <v>70</v>
      </c>
      <c r="AY391" s="214" t="s">
        <v>126</v>
      </c>
      <c r="BK391" s="216">
        <f>BK392+BK412+BK435+BK441</f>
        <v>0</v>
      </c>
    </row>
    <row r="392" s="10" customFormat="1" ht="19.92" customHeight="1">
      <c r="B392" s="203"/>
      <c r="C392" s="204"/>
      <c r="D392" s="205" t="s">
        <v>69</v>
      </c>
      <c r="E392" s="217" t="s">
        <v>486</v>
      </c>
      <c r="F392" s="217" t="s">
        <v>487</v>
      </c>
      <c r="G392" s="204"/>
      <c r="H392" s="204"/>
      <c r="I392" s="207"/>
      <c r="J392" s="218">
        <f>BK392</f>
        <v>0</v>
      </c>
      <c r="K392" s="204"/>
      <c r="L392" s="209"/>
      <c r="M392" s="210"/>
      <c r="N392" s="211"/>
      <c r="O392" s="211"/>
      <c r="P392" s="212">
        <f>SUM(P393:P411)</f>
        <v>0</v>
      </c>
      <c r="Q392" s="211"/>
      <c r="R392" s="212">
        <f>SUM(R393:R411)</f>
        <v>0.1532569</v>
      </c>
      <c r="S392" s="211"/>
      <c r="T392" s="213">
        <f>SUM(T393:T411)</f>
        <v>0</v>
      </c>
      <c r="AR392" s="214" t="s">
        <v>80</v>
      </c>
      <c r="AT392" s="215" t="s">
        <v>69</v>
      </c>
      <c r="AU392" s="215" t="s">
        <v>78</v>
      </c>
      <c r="AY392" s="214" t="s">
        <v>126</v>
      </c>
      <c r="BK392" s="216">
        <f>SUM(BK393:BK411)</f>
        <v>0</v>
      </c>
    </row>
    <row r="393" s="1" customFormat="1" ht="25.5" customHeight="1">
      <c r="B393" s="44"/>
      <c r="C393" s="219" t="s">
        <v>488</v>
      </c>
      <c r="D393" s="219" t="s">
        <v>128</v>
      </c>
      <c r="E393" s="220" t="s">
        <v>489</v>
      </c>
      <c r="F393" s="221" t="s">
        <v>490</v>
      </c>
      <c r="G393" s="222" t="s">
        <v>242</v>
      </c>
      <c r="H393" s="223">
        <v>233.97999999999999</v>
      </c>
      <c r="I393" s="224"/>
      <c r="J393" s="225">
        <f>ROUND(I393*H393,2)</f>
        <v>0</v>
      </c>
      <c r="K393" s="221" t="s">
        <v>132</v>
      </c>
      <c r="L393" s="70"/>
      <c r="M393" s="226" t="s">
        <v>21</v>
      </c>
      <c r="N393" s="227" t="s">
        <v>41</v>
      </c>
      <c r="O393" s="45"/>
      <c r="P393" s="228">
        <f>O393*H393</f>
        <v>0</v>
      </c>
      <c r="Q393" s="228">
        <v>8.0000000000000007E-05</v>
      </c>
      <c r="R393" s="228">
        <f>Q393*H393</f>
        <v>0.0187184</v>
      </c>
      <c r="S393" s="228">
        <v>0</v>
      </c>
      <c r="T393" s="229">
        <f>S393*H393</f>
        <v>0</v>
      </c>
      <c r="AR393" s="22" t="s">
        <v>271</v>
      </c>
      <c r="AT393" s="22" t="s">
        <v>128</v>
      </c>
      <c r="AU393" s="22" t="s">
        <v>80</v>
      </c>
      <c r="AY393" s="22" t="s">
        <v>126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22" t="s">
        <v>78</v>
      </c>
      <c r="BK393" s="230">
        <f>ROUND(I393*H393,2)</f>
        <v>0</v>
      </c>
      <c r="BL393" s="22" t="s">
        <v>271</v>
      </c>
      <c r="BM393" s="22" t="s">
        <v>491</v>
      </c>
    </row>
    <row r="394" s="11" customFormat="1">
      <c r="B394" s="231"/>
      <c r="C394" s="232"/>
      <c r="D394" s="233" t="s">
        <v>135</v>
      </c>
      <c r="E394" s="234" t="s">
        <v>21</v>
      </c>
      <c r="F394" s="235" t="s">
        <v>157</v>
      </c>
      <c r="G394" s="232"/>
      <c r="H394" s="234" t="s">
        <v>21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AT394" s="241" t="s">
        <v>135</v>
      </c>
      <c r="AU394" s="241" t="s">
        <v>80</v>
      </c>
      <c r="AV394" s="11" t="s">
        <v>78</v>
      </c>
      <c r="AW394" s="11" t="s">
        <v>33</v>
      </c>
      <c r="AX394" s="11" t="s">
        <v>70</v>
      </c>
      <c r="AY394" s="241" t="s">
        <v>126</v>
      </c>
    </row>
    <row r="395" s="11" customFormat="1">
      <c r="B395" s="231"/>
      <c r="C395" s="232"/>
      <c r="D395" s="233" t="s">
        <v>135</v>
      </c>
      <c r="E395" s="234" t="s">
        <v>21</v>
      </c>
      <c r="F395" s="235" t="s">
        <v>158</v>
      </c>
      <c r="G395" s="232"/>
      <c r="H395" s="234" t="s">
        <v>21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AT395" s="241" t="s">
        <v>135</v>
      </c>
      <c r="AU395" s="241" t="s">
        <v>80</v>
      </c>
      <c r="AV395" s="11" t="s">
        <v>78</v>
      </c>
      <c r="AW395" s="11" t="s">
        <v>33</v>
      </c>
      <c r="AX395" s="11" t="s">
        <v>70</v>
      </c>
      <c r="AY395" s="241" t="s">
        <v>126</v>
      </c>
    </row>
    <row r="396" s="12" customFormat="1">
      <c r="B396" s="242"/>
      <c r="C396" s="243"/>
      <c r="D396" s="233" t="s">
        <v>135</v>
      </c>
      <c r="E396" s="244" t="s">
        <v>21</v>
      </c>
      <c r="F396" s="245" t="s">
        <v>492</v>
      </c>
      <c r="G396" s="243"/>
      <c r="H396" s="246">
        <v>26.48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AT396" s="252" t="s">
        <v>135</v>
      </c>
      <c r="AU396" s="252" t="s">
        <v>80</v>
      </c>
      <c r="AV396" s="12" t="s">
        <v>80</v>
      </c>
      <c r="AW396" s="12" t="s">
        <v>33</v>
      </c>
      <c r="AX396" s="12" t="s">
        <v>70</v>
      </c>
      <c r="AY396" s="252" t="s">
        <v>126</v>
      </c>
    </row>
    <row r="397" s="11" customFormat="1">
      <c r="B397" s="231"/>
      <c r="C397" s="232"/>
      <c r="D397" s="233" t="s">
        <v>135</v>
      </c>
      <c r="E397" s="234" t="s">
        <v>21</v>
      </c>
      <c r="F397" s="235" t="s">
        <v>160</v>
      </c>
      <c r="G397" s="232"/>
      <c r="H397" s="234" t="s">
        <v>21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135</v>
      </c>
      <c r="AU397" s="241" t="s">
        <v>80</v>
      </c>
      <c r="AV397" s="11" t="s">
        <v>78</v>
      </c>
      <c r="AW397" s="11" t="s">
        <v>33</v>
      </c>
      <c r="AX397" s="11" t="s">
        <v>70</v>
      </c>
      <c r="AY397" s="241" t="s">
        <v>126</v>
      </c>
    </row>
    <row r="398" s="12" customFormat="1">
      <c r="B398" s="242"/>
      <c r="C398" s="243"/>
      <c r="D398" s="233" t="s">
        <v>135</v>
      </c>
      <c r="E398" s="244" t="s">
        <v>21</v>
      </c>
      <c r="F398" s="245" t="s">
        <v>493</v>
      </c>
      <c r="G398" s="243"/>
      <c r="H398" s="246">
        <v>31.98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AT398" s="252" t="s">
        <v>135</v>
      </c>
      <c r="AU398" s="252" t="s">
        <v>80</v>
      </c>
      <c r="AV398" s="12" t="s">
        <v>80</v>
      </c>
      <c r="AW398" s="12" t="s">
        <v>33</v>
      </c>
      <c r="AX398" s="12" t="s">
        <v>70</v>
      </c>
      <c r="AY398" s="252" t="s">
        <v>126</v>
      </c>
    </row>
    <row r="399" s="11" customFormat="1">
      <c r="B399" s="231"/>
      <c r="C399" s="232"/>
      <c r="D399" s="233" t="s">
        <v>135</v>
      </c>
      <c r="E399" s="234" t="s">
        <v>21</v>
      </c>
      <c r="F399" s="235" t="s">
        <v>162</v>
      </c>
      <c r="G399" s="232"/>
      <c r="H399" s="234" t="s">
        <v>21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AT399" s="241" t="s">
        <v>135</v>
      </c>
      <c r="AU399" s="241" t="s">
        <v>80</v>
      </c>
      <c r="AV399" s="11" t="s">
        <v>78</v>
      </c>
      <c r="AW399" s="11" t="s">
        <v>33</v>
      </c>
      <c r="AX399" s="11" t="s">
        <v>70</v>
      </c>
      <c r="AY399" s="241" t="s">
        <v>126</v>
      </c>
    </row>
    <row r="400" s="12" customFormat="1">
      <c r="B400" s="242"/>
      <c r="C400" s="243"/>
      <c r="D400" s="233" t="s">
        <v>135</v>
      </c>
      <c r="E400" s="244" t="s">
        <v>21</v>
      </c>
      <c r="F400" s="245" t="s">
        <v>494</v>
      </c>
      <c r="G400" s="243"/>
      <c r="H400" s="246">
        <v>37.380000000000003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AT400" s="252" t="s">
        <v>135</v>
      </c>
      <c r="AU400" s="252" t="s">
        <v>80</v>
      </c>
      <c r="AV400" s="12" t="s">
        <v>80</v>
      </c>
      <c r="AW400" s="12" t="s">
        <v>33</v>
      </c>
      <c r="AX400" s="12" t="s">
        <v>70</v>
      </c>
      <c r="AY400" s="252" t="s">
        <v>126</v>
      </c>
    </row>
    <row r="401" s="11" customFormat="1">
      <c r="B401" s="231"/>
      <c r="C401" s="232"/>
      <c r="D401" s="233" t="s">
        <v>135</v>
      </c>
      <c r="E401" s="234" t="s">
        <v>21</v>
      </c>
      <c r="F401" s="235" t="s">
        <v>164</v>
      </c>
      <c r="G401" s="232"/>
      <c r="H401" s="234" t="s">
        <v>21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AT401" s="241" t="s">
        <v>135</v>
      </c>
      <c r="AU401" s="241" t="s">
        <v>80</v>
      </c>
      <c r="AV401" s="11" t="s">
        <v>78</v>
      </c>
      <c r="AW401" s="11" t="s">
        <v>33</v>
      </c>
      <c r="AX401" s="11" t="s">
        <v>70</v>
      </c>
      <c r="AY401" s="241" t="s">
        <v>126</v>
      </c>
    </row>
    <row r="402" s="12" customFormat="1">
      <c r="B402" s="242"/>
      <c r="C402" s="243"/>
      <c r="D402" s="233" t="s">
        <v>135</v>
      </c>
      <c r="E402" s="244" t="s">
        <v>21</v>
      </c>
      <c r="F402" s="245" t="s">
        <v>495</v>
      </c>
      <c r="G402" s="243"/>
      <c r="H402" s="246">
        <v>36.880000000000003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AT402" s="252" t="s">
        <v>135</v>
      </c>
      <c r="AU402" s="252" t="s">
        <v>80</v>
      </c>
      <c r="AV402" s="12" t="s">
        <v>80</v>
      </c>
      <c r="AW402" s="12" t="s">
        <v>33</v>
      </c>
      <c r="AX402" s="12" t="s">
        <v>70</v>
      </c>
      <c r="AY402" s="252" t="s">
        <v>126</v>
      </c>
    </row>
    <row r="403" s="11" customFormat="1">
      <c r="B403" s="231"/>
      <c r="C403" s="232"/>
      <c r="D403" s="233" t="s">
        <v>135</v>
      </c>
      <c r="E403" s="234" t="s">
        <v>21</v>
      </c>
      <c r="F403" s="235" t="s">
        <v>166</v>
      </c>
      <c r="G403" s="232"/>
      <c r="H403" s="234" t="s">
        <v>21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AT403" s="241" t="s">
        <v>135</v>
      </c>
      <c r="AU403" s="241" t="s">
        <v>80</v>
      </c>
      <c r="AV403" s="11" t="s">
        <v>78</v>
      </c>
      <c r="AW403" s="11" t="s">
        <v>33</v>
      </c>
      <c r="AX403" s="11" t="s">
        <v>70</v>
      </c>
      <c r="AY403" s="241" t="s">
        <v>126</v>
      </c>
    </row>
    <row r="404" s="12" customFormat="1">
      <c r="B404" s="242"/>
      <c r="C404" s="243"/>
      <c r="D404" s="233" t="s">
        <v>135</v>
      </c>
      <c r="E404" s="244" t="s">
        <v>21</v>
      </c>
      <c r="F404" s="245" t="s">
        <v>496</v>
      </c>
      <c r="G404" s="243"/>
      <c r="H404" s="246">
        <v>25.280000000000001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AT404" s="252" t="s">
        <v>135</v>
      </c>
      <c r="AU404" s="252" t="s">
        <v>80</v>
      </c>
      <c r="AV404" s="12" t="s">
        <v>80</v>
      </c>
      <c r="AW404" s="12" t="s">
        <v>33</v>
      </c>
      <c r="AX404" s="12" t="s">
        <v>70</v>
      </c>
      <c r="AY404" s="252" t="s">
        <v>126</v>
      </c>
    </row>
    <row r="405" s="11" customFormat="1">
      <c r="B405" s="231"/>
      <c r="C405" s="232"/>
      <c r="D405" s="233" t="s">
        <v>135</v>
      </c>
      <c r="E405" s="234" t="s">
        <v>21</v>
      </c>
      <c r="F405" s="235" t="s">
        <v>168</v>
      </c>
      <c r="G405" s="232"/>
      <c r="H405" s="234" t="s">
        <v>21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AT405" s="241" t="s">
        <v>135</v>
      </c>
      <c r="AU405" s="241" t="s">
        <v>80</v>
      </c>
      <c r="AV405" s="11" t="s">
        <v>78</v>
      </c>
      <c r="AW405" s="11" t="s">
        <v>33</v>
      </c>
      <c r="AX405" s="11" t="s">
        <v>70</v>
      </c>
      <c r="AY405" s="241" t="s">
        <v>126</v>
      </c>
    </row>
    <row r="406" s="12" customFormat="1">
      <c r="B406" s="242"/>
      <c r="C406" s="243"/>
      <c r="D406" s="233" t="s">
        <v>135</v>
      </c>
      <c r="E406" s="244" t="s">
        <v>21</v>
      </c>
      <c r="F406" s="245" t="s">
        <v>497</v>
      </c>
      <c r="G406" s="243"/>
      <c r="H406" s="246">
        <v>29.18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AT406" s="252" t="s">
        <v>135</v>
      </c>
      <c r="AU406" s="252" t="s">
        <v>80</v>
      </c>
      <c r="AV406" s="12" t="s">
        <v>80</v>
      </c>
      <c r="AW406" s="12" t="s">
        <v>33</v>
      </c>
      <c r="AX406" s="12" t="s">
        <v>70</v>
      </c>
      <c r="AY406" s="252" t="s">
        <v>126</v>
      </c>
    </row>
    <row r="407" s="11" customFormat="1">
      <c r="B407" s="231"/>
      <c r="C407" s="232"/>
      <c r="D407" s="233" t="s">
        <v>135</v>
      </c>
      <c r="E407" s="234" t="s">
        <v>21</v>
      </c>
      <c r="F407" s="235" t="s">
        <v>170</v>
      </c>
      <c r="G407" s="232"/>
      <c r="H407" s="234" t="s">
        <v>21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AT407" s="241" t="s">
        <v>135</v>
      </c>
      <c r="AU407" s="241" t="s">
        <v>80</v>
      </c>
      <c r="AV407" s="11" t="s">
        <v>78</v>
      </c>
      <c r="AW407" s="11" t="s">
        <v>33</v>
      </c>
      <c r="AX407" s="11" t="s">
        <v>70</v>
      </c>
      <c r="AY407" s="241" t="s">
        <v>126</v>
      </c>
    </row>
    <row r="408" s="12" customFormat="1">
      <c r="B408" s="242"/>
      <c r="C408" s="243"/>
      <c r="D408" s="233" t="s">
        <v>135</v>
      </c>
      <c r="E408" s="244" t="s">
        <v>21</v>
      </c>
      <c r="F408" s="245" t="s">
        <v>498</v>
      </c>
      <c r="G408" s="243"/>
      <c r="H408" s="246">
        <v>46.799999999999997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AT408" s="252" t="s">
        <v>135</v>
      </c>
      <c r="AU408" s="252" t="s">
        <v>80</v>
      </c>
      <c r="AV408" s="12" t="s">
        <v>80</v>
      </c>
      <c r="AW408" s="12" t="s">
        <v>33</v>
      </c>
      <c r="AX408" s="12" t="s">
        <v>70</v>
      </c>
      <c r="AY408" s="252" t="s">
        <v>126</v>
      </c>
    </row>
    <row r="409" s="1" customFormat="1" ht="16.5" customHeight="1">
      <c r="B409" s="44"/>
      <c r="C409" s="253" t="s">
        <v>499</v>
      </c>
      <c r="D409" s="253" t="s">
        <v>233</v>
      </c>
      <c r="E409" s="254" t="s">
        <v>500</v>
      </c>
      <c r="F409" s="255" t="s">
        <v>501</v>
      </c>
      <c r="G409" s="256" t="s">
        <v>242</v>
      </c>
      <c r="H409" s="257">
        <v>269.077</v>
      </c>
      <c r="I409" s="258"/>
      <c r="J409" s="259">
        <f>ROUND(I409*H409,2)</f>
        <v>0</v>
      </c>
      <c r="K409" s="255" t="s">
        <v>132</v>
      </c>
      <c r="L409" s="260"/>
      <c r="M409" s="261" t="s">
        <v>21</v>
      </c>
      <c r="N409" s="262" t="s">
        <v>41</v>
      </c>
      <c r="O409" s="45"/>
      <c r="P409" s="228">
        <f>O409*H409</f>
        <v>0</v>
      </c>
      <c r="Q409" s="228">
        <v>0.00050000000000000001</v>
      </c>
      <c r="R409" s="228">
        <f>Q409*H409</f>
        <v>0.13453850000000001</v>
      </c>
      <c r="S409" s="228">
        <v>0</v>
      </c>
      <c r="T409" s="229">
        <f>S409*H409</f>
        <v>0</v>
      </c>
      <c r="AR409" s="22" t="s">
        <v>432</v>
      </c>
      <c r="AT409" s="22" t="s">
        <v>233</v>
      </c>
      <c r="AU409" s="22" t="s">
        <v>80</v>
      </c>
      <c r="AY409" s="22" t="s">
        <v>126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22" t="s">
        <v>78</v>
      </c>
      <c r="BK409" s="230">
        <f>ROUND(I409*H409,2)</f>
        <v>0</v>
      </c>
      <c r="BL409" s="22" t="s">
        <v>271</v>
      </c>
      <c r="BM409" s="22" t="s">
        <v>502</v>
      </c>
    </row>
    <row r="410" s="12" customFormat="1">
      <c r="B410" s="242"/>
      <c r="C410" s="243"/>
      <c r="D410" s="233" t="s">
        <v>135</v>
      </c>
      <c r="E410" s="244" t="s">
        <v>21</v>
      </c>
      <c r="F410" s="245" t="s">
        <v>503</v>
      </c>
      <c r="G410" s="243"/>
      <c r="H410" s="246">
        <v>269.077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AT410" s="252" t="s">
        <v>135</v>
      </c>
      <c r="AU410" s="252" t="s">
        <v>80</v>
      </c>
      <c r="AV410" s="12" t="s">
        <v>80</v>
      </c>
      <c r="AW410" s="12" t="s">
        <v>33</v>
      </c>
      <c r="AX410" s="12" t="s">
        <v>70</v>
      </c>
      <c r="AY410" s="252" t="s">
        <v>126</v>
      </c>
    </row>
    <row r="411" s="1" customFormat="1" ht="38.25" customHeight="1">
      <c r="B411" s="44"/>
      <c r="C411" s="219" t="s">
        <v>504</v>
      </c>
      <c r="D411" s="219" t="s">
        <v>128</v>
      </c>
      <c r="E411" s="220" t="s">
        <v>505</v>
      </c>
      <c r="F411" s="221" t="s">
        <v>506</v>
      </c>
      <c r="G411" s="222" t="s">
        <v>236</v>
      </c>
      <c r="H411" s="223">
        <v>0.153</v>
      </c>
      <c r="I411" s="224"/>
      <c r="J411" s="225">
        <f>ROUND(I411*H411,2)</f>
        <v>0</v>
      </c>
      <c r="K411" s="221" t="s">
        <v>132</v>
      </c>
      <c r="L411" s="70"/>
      <c r="M411" s="226" t="s">
        <v>21</v>
      </c>
      <c r="N411" s="227" t="s">
        <v>41</v>
      </c>
      <c r="O411" s="45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AR411" s="22" t="s">
        <v>271</v>
      </c>
      <c r="AT411" s="22" t="s">
        <v>128</v>
      </c>
      <c r="AU411" s="22" t="s">
        <v>80</v>
      </c>
      <c r="AY411" s="22" t="s">
        <v>126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22" t="s">
        <v>78</v>
      </c>
      <c r="BK411" s="230">
        <f>ROUND(I411*H411,2)</f>
        <v>0</v>
      </c>
      <c r="BL411" s="22" t="s">
        <v>271</v>
      </c>
      <c r="BM411" s="22" t="s">
        <v>507</v>
      </c>
    </row>
    <row r="412" s="10" customFormat="1" ht="29.88" customHeight="1">
      <c r="B412" s="203"/>
      <c r="C412" s="204"/>
      <c r="D412" s="205" t="s">
        <v>69</v>
      </c>
      <c r="E412" s="217" t="s">
        <v>508</v>
      </c>
      <c r="F412" s="217" t="s">
        <v>509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SUM(P413:P434)</f>
        <v>0</v>
      </c>
      <c r="Q412" s="211"/>
      <c r="R412" s="212">
        <f>SUM(R413:R434)</f>
        <v>30.142958939999996</v>
      </c>
      <c r="S412" s="211"/>
      <c r="T412" s="213">
        <f>SUM(T413:T434)</f>
        <v>0</v>
      </c>
      <c r="AR412" s="214" t="s">
        <v>80</v>
      </c>
      <c r="AT412" s="215" t="s">
        <v>69</v>
      </c>
      <c r="AU412" s="215" t="s">
        <v>78</v>
      </c>
      <c r="AY412" s="214" t="s">
        <v>126</v>
      </c>
      <c r="BK412" s="216">
        <f>SUM(BK413:BK434)</f>
        <v>0</v>
      </c>
    </row>
    <row r="413" s="1" customFormat="1" ht="25.5" customHeight="1">
      <c r="B413" s="44"/>
      <c r="C413" s="219" t="s">
        <v>510</v>
      </c>
      <c r="D413" s="219" t="s">
        <v>128</v>
      </c>
      <c r="E413" s="220" t="s">
        <v>511</v>
      </c>
      <c r="F413" s="221" t="s">
        <v>512</v>
      </c>
      <c r="G413" s="222" t="s">
        <v>429</v>
      </c>
      <c r="H413" s="223">
        <v>905.07500000000005</v>
      </c>
      <c r="I413" s="224"/>
      <c r="J413" s="225">
        <f>ROUND(I413*H413,2)</f>
        <v>0</v>
      </c>
      <c r="K413" s="221" t="s">
        <v>132</v>
      </c>
      <c r="L413" s="70"/>
      <c r="M413" s="226" t="s">
        <v>21</v>
      </c>
      <c r="N413" s="227" t="s">
        <v>41</v>
      </c>
      <c r="O413" s="45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AR413" s="22" t="s">
        <v>271</v>
      </c>
      <c r="AT413" s="22" t="s">
        <v>128</v>
      </c>
      <c r="AU413" s="22" t="s">
        <v>80</v>
      </c>
      <c r="AY413" s="22" t="s">
        <v>126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22" t="s">
        <v>78</v>
      </c>
      <c r="BK413" s="230">
        <f>ROUND(I413*H413,2)</f>
        <v>0</v>
      </c>
      <c r="BL413" s="22" t="s">
        <v>271</v>
      </c>
      <c r="BM413" s="22" t="s">
        <v>513</v>
      </c>
    </row>
    <row r="414" s="11" customFormat="1">
      <c r="B414" s="231"/>
      <c r="C414" s="232"/>
      <c r="D414" s="233" t="s">
        <v>135</v>
      </c>
      <c r="E414" s="234" t="s">
        <v>21</v>
      </c>
      <c r="F414" s="235" t="s">
        <v>157</v>
      </c>
      <c r="G414" s="232"/>
      <c r="H414" s="234" t="s">
        <v>21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AT414" s="241" t="s">
        <v>135</v>
      </c>
      <c r="AU414" s="241" t="s">
        <v>80</v>
      </c>
      <c r="AV414" s="11" t="s">
        <v>78</v>
      </c>
      <c r="AW414" s="11" t="s">
        <v>33</v>
      </c>
      <c r="AX414" s="11" t="s">
        <v>70</v>
      </c>
      <c r="AY414" s="241" t="s">
        <v>126</v>
      </c>
    </row>
    <row r="415" s="11" customFormat="1">
      <c r="B415" s="231"/>
      <c r="C415" s="232"/>
      <c r="D415" s="233" t="s">
        <v>135</v>
      </c>
      <c r="E415" s="234" t="s">
        <v>21</v>
      </c>
      <c r="F415" s="235" t="s">
        <v>158</v>
      </c>
      <c r="G415" s="232"/>
      <c r="H415" s="234" t="s">
        <v>21</v>
      </c>
      <c r="I415" s="236"/>
      <c r="J415" s="232"/>
      <c r="K415" s="232"/>
      <c r="L415" s="237"/>
      <c r="M415" s="238"/>
      <c r="N415" s="239"/>
      <c r="O415" s="239"/>
      <c r="P415" s="239"/>
      <c r="Q415" s="239"/>
      <c r="R415" s="239"/>
      <c r="S415" s="239"/>
      <c r="T415" s="240"/>
      <c r="AT415" s="241" t="s">
        <v>135</v>
      </c>
      <c r="AU415" s="241" t="s">
        <v>80</v>
      </c>
      <c r="AV415" s="11" t="s">
        <v>78</v>
      </c>
      <c r="AW415" s="11" t="s">
        <v>33</v>
      </c>
      <c r="AX415" s="11" t="s">
        <v>70</v>
      </c>
      <c r="AY415" s="241" t="s">
        <v>126</v>
      </c>
    </row>
    <row r="416" s="12" customFormat="1">
      <c r="B416" s="242"/>
      <c r="C416" s="243"/>
      <c r="D416" s="233" t="s">
        <v>135</v>
      </c>
      <c r="E416" s="244" t="s">
        <v>21</v>
      </c>
      <c r="F416" s="245" t="s">
        <v>514</v>
      </c>
      <c r="G416" s="243"/>
      <c r="H416" s="246">
        <v>77.900000000000006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AT416" s="252" t="s">
        <v>135</v>
      </c>
      <c r="AU416" s="252" t="s">
        <v>80</v>
      </c>
      <c r="AV416" s="12" t="s">
        <v>80</v>
      </c>
      <c r="AW416" s="12" t="s">
        <v>33</v>
      </c>
      <c r="AX416" s="12" t="s">
        <v>70</v>
      </c>
      <c r="AY416" s="252" t="s">
        <v>126</v>
      </c>
    </row>
    <row r="417" s="11" customFormat="1">
      <c r="B417" s="231"/>
      <c r="C417" s="232"/>
      <c r="D417" s="233" t="s">
        <v>135</v>
      </c>
      <c r="E417" s="234" t="s">
        <v>21</v>
      </c>
      <c r="F417" s="235" t="s">
        <v>160</v>
      </c>
      <c r="G417" s="232"/>
      <c r="H417" s="234" t="s">
        <v>21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AT417" s="241" t="s">
        <v>135</v>
      </c>
      <c r="AU417" s="241" t="s">
        <v>80</v>
      </c>
      <c r="AV417" s="11" t="s">
        <v>78</v>
      </c>
      <c r="AW417" s="11" t="s">
        <v>33</v>
      </c>
      <c r="AX417" s="11" t="s">
        <v>70</v>
      </c>
      <c r="AY417" s="241" t="s">
        <v>126</v>
      </c>
    </row>
    <row r="418" s="12" customFormat="1">
      <c r="B418" s="242"/>
      <c r="C418" s="243"/>
      <c r="D418" s="233" t="s">
        <v>135</v>
      </c>
      <c r="E418" s="244" t="s">
        <v>21</v>
      </c>
      <c r="F418" s="245" t="s">
        <v>515</v>
      </c>
      <c r="G418" s="243"/>
      <c r="H418" s="246">
        <v>112.5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AT418" s="252" t="s">
        <v>135</v>
      </c>
      <c r="AU418" s="252" t="s">
        <v>80</v>
      </c>
      <c r="AV418" s="12" t="s">
        <v>80</v>
      </c>
      <c r="AW418" s="12" t="s">
        <v>33</v>
      </c>
      <c r="AX418" s="12" t="s">
        <v>70</v>
      </c>
      <c r="AY418" s="252" t="s">
        <v>126</v>
      </c>
    </row>
    <row r="419" s="11" customFormat="1">
      <c r="B419" s="231"/>
      <c r="C419" s="232"/>
      <c r="D419" s="233" t="s">
        <v>135</v>
      </c>
      <c r="E419" s="234" t="s">
        <v>21</v>
      </c>
      <c r="F419" s="235" t="s">
        <v>162</v>
      </c>
      <c r="G419" s="232"/>
      <c r="H419" s="234" t="s">
        <v>21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AT419" s="241" t="s">
        <v>135</v>
      </c>
      <c r="AU419" s="241" t="s">
        <v>80</v>
      </c>
      <c r="AV419" s="11" t="s">
        <v>78</v>
      </c>
      <c r="AW419" s="11" t="s">
        <v>33</v>
      </c>
      <c r="AX419" s="11" t="s">
        <v>70</v>
      </c>
      <c r="AY419" s="241" t="s">
        <v>126</v>
      </c>
    </row>
    <row r="420" s="12" customFormat="1">
      <c r="B420" s="242"/>
      <c r="C420" s="243"/>
      <c r="D420" s="233" t="s">
        <v>135</v>
      </c>
      <c r="E420" s="244" t="s">
        <v>21</v>
      </c>
      <c r="F420" s="245" t="s">
        <v>516</v>
      </c>
      <c r="G420" s="243"/>
      <c r="H420" s="246">
        <v>140.84999999999999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AT420" s="252" t="s">
        <v>135</v>
      </c>
      <c r="AU420" s="252" t="s">
        <v>80</v>
      </c>
      <c r="AV420" s="12" t="s">
        <v>80</v>
      </c>
      <c r="AW420" s="12" t="s">
        <v>33</v>
      </c>
      <c r="AX420" s="12" t="s">
        <v>70</v>
      </c>
      <c r="AY420" s="252" t="s">
        <v>126</v>
      </c>
    </row>
    <row r="421" s="11" customFormat="1">
      <c r="B421" s="231"/>
      <c r="C421" s="232"/>
      <c r="D421" s="233" t="s">
        <v>135</v>
      </c>
      <c r="E421" s="234" t="s">
        <v>21</v>
      </c>
      <c r="F421" s="235" t="s">
        <v>164</v>
      </c>
      <c r="G421" s="232"/>
      <c r="H421" s="234" t="s">
        <v>21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AT421" s="241" t="s">
        <v>135</v>
      </c>
      <c r="AU421" s="241" t="s">
        <v>80</v>
      </c>
      <c r="AV421" s="11" t="s">
        <v>78</v>
      </c>
      <c r="AW421" s="11" t="s">
        <v>33</v>
      </c>
      <c r="AX421" s="11" t="s">
        <v>70</v>
      </c>
      <c r="AY421" s="241" t="s">
        <v>126</v>
      </c>
    </row>
    <row r="422" s="12" customFormat="1">
      <c r="B422" s="242"/>
      <c r="C422" s="243"/>
      <c r="D422" s="233" t="s">
        <v>135</v>
      </c>
      <c r="E422" s="244" t="s">
        <v>21</v>
      </c>
      <c r="F422" s="245" t="s">
        <v>517</v>
      </c>
      <c r="G422" s="243"/>
      <c r="H422" s="246">
        <v>135.57499999999999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AT422" s="252" t="s">
        <v>135</v>
      </c>
      <c r="AU422" s="252" t="s">
        <v>80</v>
      </c>
      <c r="AV422" s="12" t="s">
        <v>80</v>
      </c>
      <c r="AW422" s="12" t="s">
        <v>33</v>
      </c>
      <c r="AX422" s="12" t="s">
        <v>70</v>
      </c>
      <c r="AY422" s="252" t="s">
        <v>126</v>
      </c>
    </row>
    <row r="423" s="11" customFormat="1">
      <c r="B423" s="231"/>
      <c r="C423" s="232"/>
      <c r="D423" s="233" t="s">
        <v>135</v>
      </c>
      <c r="E423" s="234" t="s">
        <v>21</v>
      </c>
      <c r="F423" s="235" t="s">
        <v>166</v>
      </c>
      <c r="G423" s="232"/>
      <c r="H423" s="234" t="s">
        <v>21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AT423" s="241" t="s">
        <v>135</v>
      </c>
      <c r="AU423" s="241" t="s">
        <v>80</v>
      </c>
      <c r="AV423" s="11" t="s">
        <v>78</v>
      </c>
      <c r="AW423" s="11" t="s">
        <v>33</v>
      </c>
      <c r="AX423" s="11" t="s">
        <v>70</v>
      </c>
      <c r="AY423" s="241" t="s">
        <v>126</v>
      </c>
    </row>
    <row r="424" s="12" customFormat="1">
      <c r="B424" s="242"/>
      <c r="C424" s="243"/>
      <c r="D424" s="233" t="s">
        <v>135</v>
      </c>
      <c r="E424" s="244" t="s">
        <v>21</v>
      </c>
      <c r="F424" s="245" t="s">
        <v>518</v>
      </c>
      <c r="G424" s="243"/>
      <c r="H424" s="246">
        <v>67.75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AT424" s="252" t="s">
        <v>135</v>
      </c>
      <c r="AU424" s="252" t="s">
        <v>80</v>
      </c>
      <c r="AV424" s="12" t="s">
        <v>80</v>
      </c>
      <c r="AW424" s="12" t="s">
        <v>33</v>
      </c>
      <c r="AX424" s="12" t="s">
        <v>70</v>
      </c>
      <c r="AY424" s="252" t="s">
        <v>126</v>
      </c>
    </row>
    <row r="425" s="11" customFormat="1">
      <c r="B425" s="231"/>
      <c r="C425" s="232"/>
      <c r="D425" s="233" t="s">
        <v>135</v>
      </c>
      <c r="E425" s="234" t="s">
        <v>21</v>
      </c>
      <c r="F425" s="235" t="s">
        <v>168</v>
      </c>
      <c r="G425" s="232"/>
      <c r="H425" s="234" t="s">
        <v>21</v>
      </c>
      <c r="I425" s="236"/>
      <c r="J425" s="232"/>
      <c r="K425" s="232"/>
      <c r="L425" s="237"/>
      <c r="M425" s="238"/>
      <c r="N425" s="239"/>
      <c r="O425" s="239"/>
      <c r="P425" s="239"/>
      <c r="Q425" s="239"/>
      <c r="R425" s="239"/>
      <c r="S425" s="239"/>
      <c r="T425" s="240"/>
      <c r="AT425" s="241" t="s">
        <v>135</v>
      </c>
      <c r="AU425" s="241" t="s">
        <v>80</v>
      </c>
      <c r="AV425" s="11" t="s">
        <v>78</v>
      </c>
      <c r="AW425" s="11" t="s">
        <v>33</v>
      </c>
      <c r="AX425" s="11" t="s">
        <v>70</v>
      </c>
      <c r="AY425" s="241" t="s">
        <v>126</v>
      </c>
    </row>
    <row r="426" s="12" customFormat="1">
      <c r="B426" s="242"/>
      <c r="C426" s="243"/>
      <c r="D426" s="233" t="s">
        <v>135</v>
      </c>
      <c r="E426" s="244" t="s">
        <v>21</v>
      </c>
      <c r="F426" s="245" t="s">
        <v>519</v>
      </c>
      <c r="G426" s="243"/>
      <c r="H426" s="246">
        <v>76.5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AT426" s="252" t="s">
        <v>135</v>
      </c>
      <c r="AU426" s="252" t="s">
        <v>80</v>
      </c>
      <c r="AV426" s="12" t="s">
        <v>80</v>
      </c>
      <c r="AW426" s="12" t="s">
        <v>33</v>
      </c>
      <c r="AX426" s="12" t="s">
        <v>70</v>
      </c>
      <c r="AY426" s="252" t="s">
        <v>126</v>
      </c>
    </row>
    <row r="427" s="11" customFormat="1">
      <c r="B427" s="231"/>
      <c r="C427" s="232"/>
      <c r="D427" s="233" t="s">
        <v>135</v>
      </c>
      <c r="E427" s="234" t="s">
        <v>21</v>
      </c>
      <c r="F427" s="235" t="s">
        <v>170</v>
      </c>
      <c r="G427" s="232"/>
      <c r="H427" s="234" t="s">
        <v>21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AT427" s="241" t="s">
        <v>135</v>
      </c>
      <c r="AU427" s="241" t="s">
        <v>80</v>
      </c>
      <c r="AV427" s="11" t="s">
        <v>78</v>
      </c>
      <c r="AW427" s="11" t="s">
        <v>33</v>
      </c>
      <c r="AX427" s="11" t="s">
        <v>70</v>
      </c>
      <c r="AY427" s="241" t="s">
        <v>126</v>
      </c>
    </row>
    <row r="428" s="12" customFormat="1">
      <c r="B428" s="242"/>
      <c r="C428" s="243"/>
      <c r="D428" s="233" t="s">
        <v>135</v>
      </c>
      <c r="E428" s="244" t="s">
        <v>21</v>
      </c>
      <c r="F428" s="245" t="s">
        <v>520</v>
      </c>
      <c r="G428" s="243"/>
      <c r="H428" s="246">
        <v>294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AT428" s="252" t="s">
        <v>135</v>
      </c>
      <c r="AU428" s="252" t="s">
        <v>80</v>
      </c>
      <c r="AV428" s="12" t="s">
        <v>80</v>
      </c>
      <c r="AW428" s="12" t="s">
        <v>33</v>
      </c>
      <c r="AX428" s="12" t="s">
        <v>70</v>
      </c>
      <c r="AY428" s="252" t="s">
        <v>126</v>
      </c>
    </row>
    <row r="429" s="1" customFormat="1" ht="16.5" customHeight="1">
      <c r="B429" s="44"/>
      <c r="C429" s="253" t="s">
        <v>521</v>
      </c>
      <c r="D429" s="253" t="s">
        <v>233</v>
      </c>
      <c r="E429" s="254" t="s">
        <v>522</v>
      </c>
      <c r="F429" s="255" t="s">
        <v>523</v>
      </c>
      <c r="G429" s="256" t="s">
        <v>429</v>
      </c>
      <c r="H429" s="257">
        <v>995.58299999999997</v>
      </c>
      <c r="I429" s="258"/>
      <c r="J429" s="259">
        <f>ROUND(I429*H429,2)</f>
        <v>0</v>
      </c>
      <c r="K429" s="255" t="s">
        <v>21</v>
      </c>
      <c r="L429" s="260"/>
      <c r="M429" s="261" t="s">
        <v>21</v>
      </c>
      <c r="N429" s="262" t="s">
        <v>41</v>
      </c>
      <c r="O429" s="45"/>
      <c r="P429" s="228">
        <f>O429*H429</f>
        <v>0</v>
      </c>
      <c r="Q429" s="228">
        <v>0.029999999999999999</v>
      </c>
      <c r="R429" s="228">
        <f>Q429*H429</f>
        <v>29.867489999999997</v>
      </c>
      <c r="S429" s="228">
        <v>0</v>
      </c>
      <c r="T429" s="229">
        <f>S429*H429</f>
        <v>0</v>
      </c>
      <c r="AR429" s="22" t="s">
        <v>432</v>
      </c>
      <c r="AT429" s="22" t="s">
        <v>233</v>
      </c>
      <c r="AU429" s="22" t="s">
        <v>80</v>
      </c>
      <c r="AY429" s="22" t="s">
        <v>126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22" t="s">
        <v>78</v>
      </c>
      <c r="BK429" s="230">
        <f>ROUND(I429*H429,2)</f>
        <v>0</v>
      </c>
      <c r="BL429" s="22" t="s">
        <v>271</v>
      </c>
      <c r="BM429" s="22" t="s">
        <v>524</v>
      </c>
    </row>
    <row r="430" s="12" customFormat="1">
      <c r="B430" s="242"/>
      <c r="C430" s="243"/>
      <c r="D430" s="233" t="s">
        <v>135</v>
      </c>
      <c r="E430" s="244" t="s">
        <v>21</v>
      </c>
      <c r="F430" s="245" t="s">
        <v>525</v>
      </c>
      <c r="G430" s="243"/>
      <c r="H430" s="246">
        <v>995.58299999999997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AT430" s="252" t="s">
        <v>135</v>
      </c>
      <c r="AU430" s="252" t="s">
        <v>80</v>
      </c>
      <c r="AV430" s="12" t="s">
        <v>80</v>
      </c>
      <c r="AW430" s="12" t="s">
        <v>33</v>
      </c>
      <c r="AX430" s="12" t="s">
        <v>70</v>
      </c>
      <c r="AY430" s="252" t="s">
        <v>126</v>
      </c>
    </row>
    <row r="431" s="1" customFormat="1" ht="16.5" customHeight="1">
      <c r="B431" s="44"/>
      <c r="C431" s="219" t="s">
        <v>526</v>
      </c>
      <c r="D431" s="219" t="s">
        <v>128</v>
      </c>
      <c r="E431" s="220" t="s">
        <v>527</v>
      </c>
      <c r="F431" s="221" t="s">
        <v>528</v>
      </c>
      <c r="G431" s="222" t="s">
        <v>131</v>
      </c>
      <c r="H431" s="223">
        <v>21.759</v>
      </c>
      <c r="I431" s="224"/>
      <c r="J431" s="225">
        <f>ROUND(I431*H431,2)</f>
        <v>0</v>
      </c>
      <c r="K431" s="221" t="s">
        <v>132</v>
      </c>
      <c r="L431" s="70"/>
      <c r="M431" s="226" t="s">
        <v>21</v>
      </c>
      <c r="N431" s="227" t="s">
        <v>41</v>
      </c>
      <c r="O431" s="45"/>
      <c r="P431" s="228">
        <f>O431*H431</f>
        <v>0</v>
      </c>
      <c r="Q431" s="228">
        <v>0.012659999999999999</v>
      </c>
      <c r="R431" s="228">
        <f>Q431*H431</f>
        <v>0.27546894</v>
      </c>
      <c r="S431" s="228">
        <v>0</v>
      </c>
      <c r="T431" s="229">
        <f>S431*H431</f>
        <v>0</v>
      </c>
      <c r="AR431" s="22" t="s">
        <v>271</v>
      </c>
      <c r="AT431" s="22" t="s">
        <v>128</v>
      </c>
      <c r="AU431" s="22" t="s">
        <v>80</v>
      </c>
      <c r="AY431" s="22" t="s">
        <v>126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22" t="s">
        <v>78</v>
      </c>
      <c r="BK431" s="230">
        <f>ROUND(I431*H431,2)</f>
        <v>0</v>
      </c>
      <c r="BL431" s="22" t="s">
        <v>271</v>
      </c>
      <c r="BM431" s="22" t="s">
        <v>529</v>
      </c>
    </row>
    <row r="432" s="12" customFormat="1">
      <c r="B432" s="242"/>
      <c r="C432" s="243"/>
      <c r="D432" s="233" t="s">
        <v>135</v>
      </c>
      <c r="E432" s="244" t="s">
        <v>21</v>
      </c>
      <c r="F432" s="245" t="s">
        <v>530</v>
      </c>
      <c r="G432" s="243"/>
      <c r="H432" s="246">
        <v>21.759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AT432" s="252" t="s">
        <v>135</v>
      </c>
      <c r="AU432" s="252" t="s">
        <v>80</v>
      </c>
      <c r="AV432" s="12" t="s">
        <v>80</v>
      </c>
      <c r="AW432" s="12" t="s">
        <v>33</v>
      </c>
      <c r="AX432" s="12" t="s">
        <v>70</v>
      </c>
      <c r="AY432" s="252" t="s">
        <v>126</v>
      </c>
    </row>
    <row r="433" s="1" customFormat="1" ht="25.5" customHeight="1">
      <c r="B433" s="44"/>
      <c r="C433" s="219" t="s">
        <v>531</v>
      </c>
      <c r="D433" s="219" t="s">
        <v>128</v>
      </c>
      <c r="E433" s="220" t="s">
        <v>532</v>
      </c>
      <c r="F433" s="221" t="s">
        <v>533</v>
      </c>
      <c r="G433" s="222" t="s">
        <v>534</v>
      </c>
      <c r="H433" s="223">
        <v>1</v>
      </c>
      <c r="I433" s="224"/>
      <c r="J433" s="225">
        <f>ROUND(I433*H433,2)</f>
        <v>0</v>
      </c>
      <c r="K433" s="221" t="s">
        <v>21</v>
      </c>
      <c r="L433" s="70"/>
      <c r="M433" s="226" t="s">
        <v>21</v>
      </c>
      <c r="N433" s="227" t="s">
        <v>41</v>
      </c>
      <c r="O433" s="45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AR433" s="22" t="s">
        <v>271</v>
      </c>
      <c r="AT433" s="22" t="s">
        <v>128</v>
      </c>
      <c r="AU433" s="22" t="s">
        <v>80</v>
      </c>
      <c r="AY433" s="22" t="s">
        <v>126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22" t="s">
        <v>78</v>
      </c>
      <c r="BK433" s="230">
        <f>ROUND(I433*H433,2)</f>
        <v>0</v>
      </c>
      <c r="BL433" s="22" t="s">
        <v>271</v>
      </c>
      <c r="BM433" s="22" t="s">
        <v>535</v>
      </c>
    </row>
    <row r="434" s="1" customFormat="1" ht="38.25" customHeight="1">
      <c r="B434" s="44"/>
      <c r="C434" s="219" t="s">
        <v>536</v>
      </c>
      <c r="D434" s="219" t="s">
        <v>128</v>
      </c>
      <c r="E434" s="220" t="s">
        <v>537</v>
      </c>
      <c r="F434" s="221" t="s">
        <v>538</v>
      </c>
      <c r="G434" s="222" t="s">
        <v>236</v>
      </c>
      <c r="H434" s="223">
        <v>30.143000000000001</v>
      </c>
      <c r="I434" s="224"/>
      <c r="J434" s="225">
        <f>ROUND(I434*H434,2)</f>
        <v>0</v>
      </c>
      <c r="K434" s="221" t="s">
        <v>132</v>
      </c>
      <c r="L434" s="70"/>
      <c r="M434" s="226" t="s">
        <v>21</v>
      </c>
      <c r="N434" s="227" t="s">
        <v>41</v>
      </c>
      <c r="O434" s="45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AR434" s="22" t="s">
        <v>271</v>
      </c>
      <c r="AT434" s="22" t="s">
        <v>128</v>
      </c>
      <c r="AU434" s="22" t="s">
        <v>80</v>
      </c>
      <c r="AY434" s="22" t="s">
        <v>126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22" t="s">
        <v>78</v>
      </c>
      <c r="BK434" s="230">
        <f>ROUND(I434*H434,2)</f>
        <v>0</v>
      </c>
      <c r="BL434" s="22" t="s">
        <v>271</v>
      </c>
      <c r="BM434" s="22" t="s">
        <v>539</v>
      </c>
    </row>
    <row r="435" s="10" customFormat="1" ht="29.88" customHeight="1">
      <c r="B435" s="203"/>
      <c r="C435" s="204"/>
      <c r="D435" s="205" t="s">
        <v>69</v>
      </c>
      <c r="E435" s="217" t="s">
        <v>540</v>
      </c>
      <c r="F435" s="217" t="s">
        <v>541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SUM(P436:P440)</f>
        <v>0</v>
      </c>
      <c r="Q435" s="211"/>
      <c r="R435" s="212">
        <f>SUM(R436:R440)</f>
        <v>6.3800000000000008</v>
      </c>
      <c r="S435" s="211"/>
      <c r="T435" s="213">
        <f>SUM(T436:T440)</f>
        <v>0</v>
      </c>
      <c r="AR435" s="214" t="s">
        <v>80</v>
      </c>
      <c r="AT435" s="215" t="s">
        <v>69</v>
      </c>
      <c r="AU435" s="215" t="s">
        <v>78</v>
      </c>
      <c r="AY435" s="214" t="s">
        <v>126</v>
      </c>
      <c r="BK435" s="216">
        <f>SUM(BK436:BK440)</f>
        <v>0</v>
      </c>
    </row>
    <row r="436" s="1" customFormat="1" ht="25.5" customHeight="1">
      <c r="B436" s="44"/>
      <c r="C436" s="219" t="s">
        <v>542</v>
      </c>
      <c r="D436" s="219" t="s">
        <v>128</v>
      </c>
      <c r="E436" s="220" t="s">
        <v>543</v>
      </c>
      <c r="F436" s="221" t="s">
        <v>544</v>
      </c>
      <c r="G436" s="222" t="s">
        <v>439</v>
      </c>
      <c r="H436" s="223">
        <v>220</v>
      </c>
      <c r="I436" s="224"/>
      <c r="J436" s="225">
        <f>ROUND(I436*H436,2)</f>
        <v>0</v>
      </c>
      <c r="K436" s="221" t="s">
        <v>21</v>
      </c>
      <c r="L436" s="70"/>
      <c r="M436" s="226" t="s">
        <v>21</v>
      </c>
      <c r="N436" s="227" t="s">
        <v>41</v>
      </c>
      <c r="O436" s="45"/>
      <c r="P436" s="228">
        <f>O436*H436</f>
        <v>0</v>
      </c>
      <c r="Q436" s="228">
        <v>0.02</v>
      </c>
      <c r="R436" s="228">
        <f>Q436*H436</f>
        <v>4.4000000000000004</v>
      </c>
      <c r="S436" s="228">
        <v>0</v>
      </c>
      <c r="T436" s="229">
        <f>S436*H436</f>
        <v>0</v>
      </c>
      <c r="AR436" s="22" t="s">
        <v>271</v>
      </c>
      <c r="AT436" s="22" t="s">
        <v>128</v>
      </c>
      <c r="AU436" s="22" t="s">
        <v>80</v>
      </c>
      <c r="AY436" s="22" t="s">
        <v>126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22" t="s">
        <v>78</v>
      </c>
      <c r="BK436" s="230">
        <f>ROUND(I436*H436,2)</f>
        <v>0</v>
      </c>
      <c r="BL436" s="22" t="s">
        <v>271</v>
      </c>
      <c r="BM436" s="22" t="s">
        <v>545</v>
      </c>
    </row>
    <row r="437" s="12" customFormat="1">
      <c r="B437" s="242"/>
      <c r="C437" s="243"/>
      <c r="D437" s="233" t="s">
        <v>135</v>
      </c>
      <c r="E437" s="244" t="s">
        <v>21</v>
      </c>
      <c r="F437" s="245" t="s">
        <v>546</v>
      </c>
      <c r="G437" s="243"/>
      <c r="H437" s="246">
        <v>220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AT437" s="252" t="s">
        <v>135</v>
      </c>
      <c r="AU437" s="252" t="s">
        <v>80</v>
      </c>
      <c r="AV437" s="12" t="s">
        <v>80</v>
      </c>
      <c r="AW437" s="12" t="s">
        <v>33</v>
      </c>
      <c r="AX437" s="12" t="s">
        <v>70</v>
      </c>
      <c r="AY437" s="252" t="s">
        <v>126</v>
      </c>
    </row>
    <row r="438" s="1" customFormat="1" ht="38.25" customHeight="1">
      <c r="B438" s="44"/>
      <c r="C438" s="219" t="s">
        <v>547</v>
      </c>
      <c r="D438" s="219" t="s">
        <v>128</v>
      </c>
      <c r="E438" s="220" t="s">
        <v>548</v>
      </c>
      <c r="F438" s="221" t="s">
        <v>549</v>
      </c>
      <c r="G438" s="222" t="s">
        <v>439</v>
      </c>
      <c r="H438" s="223">
        <v>2</v>
      </c>
      <c r="I438" s="224"/>
      <c r="J438" s="225">
        <f>ROUND(I438*H438,2)</f>
        <v>0</v>
      </c>
      <c r="K438" s="221" t="s">
        <v>21</v>
      </c>
      <c r="L438" s="70"/>
      <c r="M438" s="226" t="s">
        <v>21</v>
      </c>
      <c r="N438" s="227" t="s">
        <v>41</v>
      </c>
      <c r="O438" s="45"/>
      <c r="P438" s="228">
        <f>O438*H438</f>
        <v>0</v>
      </c>
      <c r="Q438" s="228">
        <v>0.5</v>
      </c>
      <c r="R438" s="228">
        <f>Q438*H438</f>
        <v>1</v>
      </c>
      <c r="S438" s="228">
        <v>0</v>
      </c>
      <c r="T438" s="229">
        <f>S438*H438</f>
        <v>0</v>
      </c>
      <c r="AR438" s="22" t="s">
        <v>271</v>
      </c>
      <c r="AT438" s="22" t="s">
        <v>128</v>
      </c>
      <c r="AU438" s="22" t="s">
        <v>80</v>
      </c>
      <c r="AY438" s="22" t="s">
        <v>126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22" t="s">
        <v>78</v>
      </c>
      <c r="BK438" s="230">
        <f>ROUND(I438*H438,2)</f>
        <v>0</v>
      </c>
      <c r="BL438" s="22" t="s">
        <v>271</v>
      </c>
      <c r="BM438" s="22" t="s">
        <v>550</v>
      </c>
    </row>
    <row r="439" s="1" customFormat="1" ht="25.5" customHeight="1">
      <c r="B439" s="44"/>
      <c r="C439" s="219" t="s">
        <v>551</v>
      </c>
      <c r="D439" s="219" t="s">
        <v>128</v>
      </c>
      <c r="E439" s="220" t="s">
        <v>552</v>
      </c>
      <c r="F439" s="221" t="s">
        <v>553</v>
      </c>
      <c r="G439" s="222" t="s">
        <v>439</v>
      </c>
      <c r="H439" s="223">
        <v>14</v>
      </c>
      <c r="I439" s="224"/>
      <c r="J439" s="225">
        <f>ROUND(I439*H439,2)</f>
        <v>0</v>
      </c>
      <c r="K439" s="221" t="s">
        <v>21</v>
      </c>
      <c r="L439" s="70"/>
      <c r="M439" s="226" t="s">
        <v>21</v>
      </c>
      <c r="N439" s="227" t="s">
        <v>41</v>
      </c>
      <c r="O439" s="45"/>
      <c r="P439" s="228">
        <f>O439*H439</f>
        <v>0</v>
      </c>
      <c r="Q439" s="228">
        <v>0.070000000000000007</v>
      </c>
      <c r="R439" s="228">
        <f>Q439*H439</f>
        <v>0.98000000000000009</v>
      </c>
      <c r="S439" s="228">
        <v>0</v>
      </c>
      <c r="T439" s="229">
        <f>S439*H439</f>
        <v>0</v>
      </c>
      <c r="AR439" s="22" t="s">
        <v>271</v>
      </c>
      <c r="AT439" s="22" t="s">
        <v>128</v>
      </c>
      <c r="AU439" s="22" t="s">
        <v>80</v>
      </c>
      <c r="AY439" s="22" t="s">
        <v>126</v>
      </c>
      <c r="BE439" s="230">
        <f>IF(N439="základní",J439,0)</f>
        <v>0</v>
      </c>
      <c r="BF439" s="230">
        <f>IF(N439="snížená",J439,0)</f>
        <v>0</v>
      </c>
      <c r="BG439" s="230">
        <f>IF(N439="zákl. přenesená",J439,0)</f>
        <v>0</v>
      </c>
      <c r="BH439" s="230">
        <f>IF(N439="sníž. přenesená",J439,0)</f>
        <v>0</v>
      </c>
      <c r="BI439" s="230">
        <f>IF(N439="nulová",J439,0)</f>
        <v>0</v>
      </c>
      <c r="BJ439" s="22" t="s">
        <v>78</v>
      </c>
      <c r="BK439" s="230">
        <f>ROUND(I439*H439,2)</f>
        <v>0</v>
      </c>
      <c r="BL439" s="22" t="s">
        <v>271</v>
      </c>
      <c r="BM439" s="22" t="s">
        <v>554</v>
      </c>
    </row>
    <row r="440" s="1" customFormat="1" ht="38.25" customHeight="1">
      <c r="B440" s="44"/>
      <c r="C440" s="219" t="s">
        <v>555</v>
      </c>
      <c r="D440" s="219" t="s">
        <v>128</v>
      </c>
      <c r="E440" s="220" t="s">
        <v>556</v>
      </c>
      <c r="F440" s="221" t="s">
        <v>557</v>
      </c>
      <c r="G440" s="222" t="s">
        <v>236</v>
      </c>
      <c r="H440" s="223">
        <v>6.3799999999999999</v>
      </c>
      <c r="I440" s="224"/>
      <c r="J440" s="225">
        <f>ROUND(I440*H440,2)</f>
        <v>0</v>
      </c>
      <c r="K440" s="221" t="s">
        <v>132</v>
      </c>
      <c r="L440" s="70"/>
      <c r="M440" s="226" t="s">
        <v>21</v>
      </c>
      <c r="N440" s="227" t="s">
        <v>41</v>
      </c>
      <c r="O440" s="45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AR440" s="22" t="s">
        <v>271</v>
      </c>
      <c r="AT440" s="22" t="s">
        <v>128</v>
      </c>
      <c r="AU440" s="22" t="s">
        <v>80</v>
      </c>
      <c r="AY440" s="22" t="s">
        <v>126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22" t="s">
        <v>78</v>
      </c>
      <c r="BK440" s="230">
        <f>ROUND(I440*H440,2)</f>
        <v>0</v>
      </c>
      <c r="BL440" s="22" t="s">
        <v>271</v>
      </c>
      <c r="BM440" s="22" t="s">
        <v>558</v>
      </c>
    </row>
    <row r="441" s="10" customFormat="1" ht="29.88" customHeight="1">
      <c r="B441" s="203"/>
      <c r="C441" s="204"/>
      <c r="D441" s="205" t="s">
        <v>69</v>
      </c>
      <c r="E441" s="217" t="s">
        <v>559</v>
      </c>
      <c r="F441" s="217" t="s">
        <v>560</v>
      </c>
      <c r="G441" s="204"/>
      <c r="H441" s="204"/>
      <c r="I441" s="207"/>
      <c r="J441" s="218">
        <f>BK441</f>
        <v>0</v>
      </c>
      <c r="K441" s="204"/>
      <c r="L441" s="209"/>
      <c r="M441" s="210"/>
      <c r="N441" s="211"/>
      <c r="O441" s="211"/>
      <c r="P441" s="212">
        <f>SUM(P442:P447)</f>
        <v>0</v>
      </c>
      <c r="Q441" s="211"/>
      <c r="R441" s="212">
        <f>SUM(R442:R447)</f>
        <v>8.0499999999999989</v>
      </c>
      <c r="S441" s="211"/>
      <c r="T441" s="213">
        <f>SUM(T442:T447)</f>
        <v>0</v>
      </c>
      <c r="AR441" s="214" t="s">
        <v>80</v>
      </c>
      <c r="AT441" s="215" t="s">
        <v>69</v>
      </c>
      <c r="AU441" s="215" t="s">
        <v>78</v>
      </c>
      <c r="AY441" s="214" t="s">
        <v>126</v>
      </c>
      <c r="BK441" s="216">
        <f>SUM(BK442:BK447)</f>
        <v>0</v>
      </c>
    </row>
    <row r="442" s="1" customFormat="1" ht="16.5" customHeight="1">
      <c r="B442" s="44"/>
      <c r="C442" s="219" t="s">
        <v>561</v>
      </c>
      <c r="D442" s="219" t="s">
        <v>128</v>
      </c>
      <c r="E442" s="220" t="s">
        <v>562</v>
      </c>
      <c r="F442" s="221" t="s">
        <v>563</v>
      </c>
      <c r="G442" s="222" t="s">
        <v>439</v>
      </c>
      <c r="H442" s="223">
        <v>4</v>
      </c>
      <c r="I442" s="224"/>
      <c r="J442" s="225">
        <f>ROUND(I442*H442,2)</f>
        <v>0</v>
      </c>
      <c r="K442" s="221" t="s">
        <v>21</v>
      </c>
      <c r="L442" s="70"/>
      <c r="M442" s="226" t="s">
        <v>21</v>
      </c>
      <c r="N442" s="227" t="s">
        <v>41</v>
      </c>
      <c r="O442" s="45"/>
      <c r="P442" s="228">
        <f>O442*H442</f>
        <v>0</v>
      </c>
      <c r="Q442" s="228">
        <v>0.10000000000000001</v>
      </c>
      <c r="R442" s="228">
        <f>Q442*H442</f>
        <v>0.40000000000000002</v>
      </c>
      <c r="S442" s="228">
        <v>0</v>
      </c>
      <c r="T442" s="229">
        <f>S442*H442</f>
        <v>0</v>
      </c>
      <c r="AR442" s="22" t="s">
        <v>271</v>
      </c>
      <c r="AT442" s="22" t="s">
        <v>128</v>
      </c>
      <c r="AU442" s="22" t="s">
        <v>80</v>
      </c>
      <c r="AY442" s="22" t="s">
        <v>126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22" t="s">
        <v>78</v>
      </c>
      <c r="BK442" s="230">
        <f>ROUND(I442*H442,2)</f>
        <v>0</v>
      </c>
      <c r="BL442" s="22" t="s">
        <v>271</v>
      </c>
      <c r="BM442" s="22" t="s">
        <v>564</v>
      </c>
    </row>
    <row r="443" s="1" customFormat="1" ht="25.5" customHeight="1">
      <c r="B443" s="44"/>
      <c r="C443" s="219" t="s">
        <v>565</v>
      </c>
      <c r="D443" s="219" t="s">
        <v>128</v>
      </c>
      <c r="E443" s="220" t="s">
        <v>566</v>
      </c>
      <c r="F443" s="221" t="s">
        <v>567</v>
      </c>
      <c r="G443" s="222" t="s">
        <v>439</v>
      </c>
      <c r="H443" s="223">
        <v>1</v>
      </c>
      <c r="I443" s="224"/>
      <c r="J443" s="225">
        <f>ROUND(I443*H443,2)</f>
        <v>0</v>
      </c>
      <c r="K443" s="221" t="s">
        <v>21</v>
      </c>
      <c r="L443" s="70"/>
      <c r="M443" s="226" t="s">
        <v>21</v>
      </c>
      <c r="N443" s="227" t="s">
        <v>41</v>
      </c>
      <c r="O443" s="45"/>
      <c r="P443" s="228">
        <f>O443*H443</f>
        <v>0</v>
      </c>
      <c r="Q443" s="228">
        <v>1.05</v>
      </c>
      <c r="R443" s="228">
        <f>Q443*H443</f>
        <v>1.05</v>
      </c>
      <c r="S443" s="228">
        <v>0</v>
      </c>
      <c r="T443" s="229">
        <f>S443*H443</f>
        <v>0</v>
      </c>
      <c r="AR443" s="22" t="s">
        <v>271</v>
      </c>
      <c r="AT443" s="22" t="s">
        <v>128</v>
      </c>
      <c r="AU443" s="22" t="s">
        <v>80</v>
      </c>
      <c r="AY443" s="22" t="s">
        <v>126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22" t="s">
        <v>78</v>
      </c>
      <c r="BK443" s="230">
        <f>ROUND(I443*H443,2)</f>
        <v>0</v>
      </c>
      <c r="BL443" s="22" t="s">
        <v>271</v>
      </c>
      <c r="BM443" s="22" t="s">
        <v>568</v>
      </c>
    </row>
    <row r="444" s="1" customFormat="1" ht="25.5" customHeight="1">
      <c r="B444" s="44"/>
      <c r="C444" s="219" t="s">
        <v>569</v>
      </c>
      <c r="D444" s="219" t="s">
        <v>128</v>
      </c>
      <c r="E444" s="220" t="s">
        <v>570</v>
      </c>
      <c r="F444" s="221" t="s">
        <v>571</v>
      </c>
      <c r="G444" s="222" t="s">
        <v>439</v>
      </c>
      <c r="H444" s="223">
        <v>1</v>
      </c>
      <c r="I444" s="224"/>
      <c r="J444" s="225">
        <f>ROUND(I444*H444,2)</f>
        <v>0</v>
      </c>
      <c r="K444" s="221" t="s">
        <v>21</v>
      </c>
      <c r="L444" s="70"/>
      <c r="M444" s="226" t="s">
        <v>21</v>
      </c>
      <c r="N444" s="227" t="s">
        <v>41</v>
      </c>
      <c r="O444" s="45"/>
      <c r="P444" s="228">
        <f>O444*H444</f>
        <v>0</v>
      </c>
      <c r="Q444" s="228">
        <v>1.6000000000000001</v>
      </c>
      <c r="R444" s="228">
        <f>Q444*H444</f>
        <v>1.6000000000000001</v>
      </c>
      <c r="S444" s="228">
        <v>0</v>
      </c>
      <c r="T444" s="229">
        <f>S444*H444</f>
        <v>0</v>
      </c>
      <c r="AR444" s="22" t="s">
        <v>271</v>
      </c>
      <c r="AT444" s="22" t="s">
        <v>128</v>
      </c>
      <c r="AU444" s="22" t="s">
        <v>80</v>
      </c>
      <c r="AY444" s="22" t="s">
        <v>126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22" t="s">
        <v>78</v>
      </c>
      <c r="BK444" s="230">
        <f>ROUND(I444*H444,2)</f>
        <v>0</v>
      </c>
      <c r="BL444" s="22" t="s">
        <v>271</v>
      </c>
      <c r="BM444" s="22" t="s">
        <v>572</v>
      </c>
    </row>
    <row r="445" s="1" customFormat="1" ht="25.5" customHeight="1">
      <c r="B445" s="44"/>
      <c r="C445" s="219" t="s">
        <v>573</v>
      </c>
      <c r="D445" s="219" t="s">
        <v>128</v>
      </c>
      <c r="E445" s="220" t="s">
        <v>574</v>
      </c>
      <c r="F445" s="221" t="s">
        <v>575</v>
      </c>
      <c r="G445" s="222" t="s">
        <v>439</v>
      </c>
      <c r="H445" s="223">
        <v>4</v>
      </c>
      <c r="I445" s="224"/>
      <c r="J445" s="225">
        <f>ROUND(I445*H445,2)</f>
        <v>0</v>
      </c>
      <c r="K445" s="221" t="s">
        <v>21</v>
      </c>
      <c r="L445" s="70"/>
      <c r="M445" s="226" t="s">
        <v>21</v>
      </c>
      <c r="N445" s="227" t="s">
        <v>41</v>
      </c>
      <c r="O445" s="45"/>
      <c r="P445" s="228">
        <f>O445*H445</f>
        <v>0</v>
      </c>
      <c r="Q445" s="228">
        <v>1.2</v>
      </c>
      <c r="R445" s="228">
        <f>Q445*H445</f>
        <v>4.7999999999999998</v>
      </c>
      <c r="S445" s="228">
        <v>0</v>
      </c>
      <c r="T445" s="229">
        <f>S445*H445</f>
        <v>0</v>
      </c>
      <c r="AR445" s="22" t="s">
        <v>271</v>
      </c>
      <c r="AT445" s="22" t="s">
        <v>128</v>
      </c>
      <c r="AU445" s="22" t="s">
        <v>80</v>
      </c>
      <c r="AY445" s="22" t="s">
        <v>126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22" t="s">
        <v>78</v>
      </c>
      <c r="BK445" s="230">
        <f>ROUND(I445*H445,2)</f>
        <v>0</v>
      </c>
      <c r="BL445" s="22" t="s">
        <v>271</v>
      </c>
      <c r="BM445" s="22" t="s">
        <v>576</v>
      </c>
    </row>
    <row r="446" s="1" customFormat="1" ht="16.5" customHeight="1">
      <c r="B446" s="44"/>
      <c r="C446" s="219" t="s">
        <v>577</v>
      </c>
      <c r="D446" s="219" t="s">
        <v>128</v>
      </c>
      <c r="E446" s="220" t="s">
        <v>578</v>
      </c>
      <c r="F446" s="221" t="s">
        <v>579</v>
      </c>
      <c r="G446" s="222" t="s">
        <v>439</v>
      </c>
      <c r="H446" s="223">
        <v>1</v>
      </c>
      <c r="I446" s="224"/>
      <c r="J446" s="225">
        <f>ROUND(I446*H446,2)</f>
        <v>0</v>
      </c>
      <c r="K446" s="221" t="s">
        <v>21</v>
      </c>
      <c r="L446" s="70"/>
      <c r="M446" s="226" t="s">
        <v>21</v>
      </c>
      <c r="N446" s="227" t="s">
        <v>41</v>
      </c>
      <c r="O446" s="45"/>
      <c r="P446" s="228">
        <f>O446*H446</f>
        <v>0</v>
      </c>
      <c r="Q446" s="228">
        <v>0.20000000000000001</v>
      </c>
      <c r="R446" s="228">
        <f>Q446*H446</f>
        <v>0.20000000000000001</v>
      </c>
      <c r="S446" s="228">
        <v>0</v>
      </c>
      <c r="T446" s="229">
        <f>S446*H446</f>
        <v>0</v>
      </c>
      <c r="AR446" s="22" t="s">
        <v>271</v>
      </c>
      <c r="AT446" s="22" t="s">
        <v>128</v>
      </c>
      <c r="AU446" s="22" t="s">
        <v>80</v>
      </c>
      <c r="AY446" s="22" t="s">
        <v>126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22" t="s">
        <v>78</v>
      </c>
      <c r="BK446" s="230">
        <f>ROUND(I446*H446,2)</f>
        <v>0</v>
      </c>
      <c r="BL446" s="22" t="s">
        <v>271</v>
      </c>
      <c r="BM446" s="22" t="s">
        <v>580</v>
      </c>
    </row>
    <row r="447" s="1" customFormat="1" ht="38.25" customHeight="1">
      <c r="B447" s="44"/>
      <c r="C447" s="219" t="s">
        <v>581</v>
      </c>
      <c r="D447" s="219" t="s">
        <v>128</v>
      </c>
      <c r="E447" s="220" t="s">
        <v>582</v>
      </c>
      <c r="F447" s="221" t="s">
        <v>583</v>
      </c>
      <c r="G447" s="222" t="s">
        <v>236</v>
      </c>
      <c r="H447" s="223">
        <v>8.0500000000000007</v>
      </c>
      <c r="I447" s="224"/>
      <c r="J447" s="225">
        <f>ROUND(I447*H447,2)</f>
        <v>0</v>
      </c>
      <c r="K447" s="221" t="s">
        <v>132</v>
      </c>
      <c r="L447" s="70"/>
      <c r="M447" s="226" t="s">
        <v>21</v>
      </c>
      <c r="N447" s="263" t="s">
        <v>41</v>
      </c>
      <c r="O447" s="264"/>
      <c r="P447" s="265">
        <f>O447*H447</f>
        <v>0</v>
      </c>
      <c r="Q447" s="265">
        <v>0</v>
      </c>
      <c r="R447" s="265">
        <f>Q447*H447</f>
        <v>0</v>
      </c>
      <c r="S447" s="265">
        <v>0</v>
      </c>
      <c r="T447" s="266">
        <f>S447*H447</f>
        <v>0</v>
      </c>
      <c r="AR447" s="22" t="s">
        <v>271</v>
      </c>
      <c r="AT447" s="22" t="s">
        <v>128</v>
      </c>
      <c r="AU447" s="22" t="s">
        <v>80</v>
      </c>
      <c r="AY447" s="22" t="s">
        <v>126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22" t="s">
        <v>78</v>
      </c>
      <c r="BK447" s="230">
        <f>ROUND(I447*H447,2)</f>
        <v>0</v>
      </c>
      <c r="BL447" s="22" t="s">
        <v>271</v>
      </c>
      <c r="BM447" s="22" t="s">
        <v>584</v>
      </c>
    </row>
    <row r="448" s="1" customFormat="1" ht="6.96" customHeight="1">
      <c r="B448" s="65"/>
      <c r="C448" s="66"/>
      <c r="D448" s="66"/>
      <c r="E448" s="66"/>
      <c r="F448" s="66"/>
      <c r="G448" s="66"/>
      <c r="H448" s="66"/>
      <c r="I448" s="164"/>
      <c r="J448" s="66"/>
      <c r="K448" s="66"/>
      <c r="L448" s="70"/>
    </row>
  </sheetData>
  <sheetProtection sheet="1" autoFilter="0" formatColumns="0" formatRows="0" objects="1" scenarios="1" spinCount="100000" saltValue="axf3FQQRk0hxJ0onxsW1Z8ZgpWATg4OGFzva7/Ol05eFwhgmITKWXnTdpwlwFYeLtHMW7bujf77ZRDHR9uXO+Q==" hashValue="LK9nHX/dDJR8pS3W6h72hCSR7IXTSA8Ar9O8El/DxZ/fgqt2h/jvI91w3YfNft6fxGy3O+X+H4wy0mDO+MTacw==" algorithmName="SHA-512" password="CC35"/>
  <autoFilter ref="C88:K447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84</v>
      </c>
      <c r="G1" s="137" t="s">
        <v>85</v>
      </c>
      <c r="H1" s="137"/>
      <c r="I1" s="138"/>
      <c r="J1" s="137" t="s">
        <v>86</v>
      </c>
      <c r="K1" s="136" t="s">
        <v>87</v>
      </c>
      <c r="L1" s="137" t="s">
        <v>88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80</v>
      </c>
    </row>
    <row r="4" ht="36.96" customHeight="1">
      <c r="B4" s="26"/>
      <c r="C4" s="27"/>
      <c r="D4" s="28" t="s">
        <v>89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Dětské hřiště Velká Láň - Rychnov nad Kněžnou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90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585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3. 7. 2019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29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30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29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32</v>
      </c>
      <c r="E20" s="45"/>
      <c r="F20" s="45"/>
      <c r="G20" s="45"/>
      <c r="H20" s="45"/>
      <c r="I20" s="144" t="s">
        <v>28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29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34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21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36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38</v>
      </c>
      <c r="G29" s="45"/>
      <c r="H29" s="45"/>
      <c r="I29" s="154" t="s">
        <v>37</v>
      </c>
      <c r="J29" s="50" t="s">
        <v>39</v>
      </c>
      <c r="K29" s="49"/>
    </row>
    <row r="30" s="1" customFormat="1" ht="14.4" customHeight="1">
      <c r="B30" s="44"/>
      <c r="C30" s="45"/>
      <c r="D30" s="53" t="s">
        <v>40</v>
      </c>
      <c r="E30" s="53" t="s">
        <v>41</v>
      </c>
      <c r="F30" s="155">
        <f>ROUND(SUM(BE81:BE103), 2)</f>
        <v>0</v>
      </c>
      <c r="G30" s="45"/>
      <c r="H30" s="45"/>
      <c r="I30" s="156">
        <v>0.20999999999999999</v>
      </c>
      <c r="J30" s="155">
        <f>ROUND(ROUND((SUM(BE81:BE103)), 2)*I30, 2)</f>
        <v>0</v>
      </c>
      <c r="K30" s="49"/>
    </row>
    <row r="31" s="1" customFormat="1" ht="14.4" customHeight="1">
      <c r="B31" s="44"/>
      <c r="C31" s="45"/>
      <c r="D31" s="45"/>
      <c r="E31" s="53" t="s">
        <v>42</v>
      </c>
      <c r="F31" s="155">
        <f>ROUND(SUM(BF81:BF103), 2)</f>
        <v>0</v>
      </c>
      <c r="G31" s="45"/>
      <c r="H31" s="45"/>
      <c r="I31" s="156">
        <v>0.14999999999999999</v>
      </c>
      <c r="J31" s="155">
        <f>ROUND(ROUND((SUM(BF81:BF103)),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43</v>
      </c>
      <c r="F32" s="155">
        <f>ROUND(SUM(BG81:BG103),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44</v>
      </c>
      <c r="F33" s="155">
        <f>ROUND(SUM(BH81:BH103),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45</v>
      </c>
      <c r="F34" s="155">
        <f>ROUND(SUM(BI81:BI103),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46</v>
      </c>
      <c r="E36" s="96"/>
      <c r="F36" s="96"/>
      <c r="G36" s="159" t="s">
        <v>47</v>
      </c>
      <c r="H36" s="160" t="s">
        <v>48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92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Dětské hřiště Velká Láň - Rychnov nad Kněžnou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90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VON - Vedlejší a ostatní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 xml:space="preserve"> </v>
      </c>
      <c r="G49" s="45"/>
      <c r="H49" s="45"/>
      <c r="I49" s="144" t="s">
        <v>25</v>
      </c>
      <c r="J49" s="145" t="str">
        <f>IF(J12="","",J12)</f>
        <v>3. 7. 2019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 xml:space="preserve"> </v>
      </c>
      <c r="G51" s="45"/>
      <c r="H51" s="45"/>
      <c r="I51" s="144" t="s">
        <v>32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30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93</v>
      </c>
      <c r="D54" s="157"/>
      <c r="E54" s="157"/>
      <c r="F54" s="157"/>
      <c r="G54" s="157"/>
      <c r="H54" s="157"/>
      <c r="I54" s="171"/>
      <c r="J54" s="172" t="s">
        <v>94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95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96</v>
      </c>
    </row>
    <row r="57" s="7" customFormat="1" ht="24.96" customHeight="1">
      <c r="B57" s="175"/>
      <c r="C57" s="176"/>
      <c r="D57" s="177" t="s">
        <v>586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587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588</v>
      </c>
      <c r="E59" s="185"/>
      <c r="F59" s="185"/>
      <c r="G59" s="185"/>
      <c r="H59" s="185"/>
      <c r="I59" s="186"/>
      <c r="J59" s="187">
        <f>J88</f>
        <v>0</v>
      </c>
      <c r="K59" s="188"/>
    </row>
    <row r="60" s="8" customFormat="1" ht="19.92" customHeight="1">
      <c r="B60" s="182"/>
      <c r="C60" s="183"/>
      <c r="D60" s="184" t="s">
        <v>589</v>
      </c>
      <c r="E60" s="185"/>
      <c r="F60" s="185"/>
      <c r="G60" s="185"/>
      <c r="H60" s="185"/>
      <c r="I60" s="186"/>
      <c r="J60" s="187">
        <f>J99</f>
        <v>0</v>
      </c>
      <c r="K60" s="188"/>
    </row>
    <row r="61" s="8" customFormat="1" ht="19.92" customHeight="1">
      <c r="B61" s="182"/>
      <c r="C61" s="183"/>
      <c r="D61" s="184" t="s">
        <v>590</v>
      </c>
      <c r="E61" s="185"/>
      <c r="F61" s="185"/>
      <c r="G61" s="185"/>
      <c r="H61" s="185"/>
      <c r="I61" s="186"/>
      <c r="J61" s="187">
        <f>J102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110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Dětské hřiště Velká Láň - Rychnov nad Kněžnou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90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>VON - Vedlejší a ostatní náklady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23</v>
      </c>
      <c r="D75" s="72"/>
      <c r="E75" s="72"/>
      <c r="F75" s="191" t="str">
        <f>F12</f>
        <v xml:space="preserve"> </v>
      </c>
      <c r="G75" s="72"/>
      <c r="H75" s="72"/>
      <c r="I75" s="192" t="s">
        <v>25</v>
      </c>
      <c r="J75" s="83" t="str">
        <f>IF(J12="","",J12)</f>
        <v>3. 7. 2019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27</v>
      </c>
      <c r="D77" s="72"/>
      <c r="E77" s="72"/>
      <c r="F77" s="191" t="str">
        <f>E15</f>
        <v xml:space="preserve"> </v>
      </c>
      <c r="G77" s="72"/>
      <c r="H77" s="72"/>
      <c r="I77" s="192" t="s">
        <v>32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30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111</v>
      </c>
      <c r="D80" s="195" t="s">
        <v>55</v>
      </c>
      <c r="E80" s="195" t="s">
        <v>51</v>
      </c>
      <c r="F80" s="195" t="s">
        <v>112</v>
      </c>
      <c r="G80" s="195" t="s">
        <v>113</v>
      </c>
      <c r="H80" s="195" t="s">
        <v>114</v>
      </c>
      <c r="I80" s="196" t="s">
        <v>115</v>
      </c>
      <c r="J80" s="195" t="s">
        <v>94</v>
      </c>
      <c r="K80" s="197" t="s">
        <v>116</v>
      </c>
      <c r="L80" s="198"/>
      <c r="M80" s="100" t="s">
        <v>117</v>
      </c>
      <c r="N80" s="101" t="s">
        <v>40</v>
      </c>
      <c r="O80" s="101" t="s">
        <v>118</v>
      </c>
      <c r="P80" s="101" t="s">
        <v>119</v>
      </c>
      <c r="Q80" s="101" t="s">
        <v>120</v>
      </c>
      <c r="R80" s="101" t="s">
        <v>121</v>
      </c>
      <c r="S80" s="101" t="s">
        <v>122</v>
      </c>
      <c r="T80" s="102" t="s">
        <v>123</v>
      </c>
    </row>
    <row r="81" s="1" customFormat="1" ht="29.28" customHeight="1">
      <c r="B81" s="44"/>
      <c r="C81" s="106" t="s">
        <v>95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</v>
      </c>
      <c r="S81" s="104"/>
      <c r="T81" s="201">
        <f>T82</f>
        <v>0</v>
      </c>
      <c r="AT81" s="22" t="s">
        <v>69</v>
      </c>
      <c r="AU81" s="22" t="s">
        <v>96</v>
      </c>
      <c r="BK81" s="202">
        <f>BK82</f>
        <v>0</v>
      </c>
    </row>
    <row r="82" s="10" customFormat="1" ht="37.44001" customHeight="1">
      <c r="B82" s="203"/>
      <c r="C82" s="204"/>
      <c r="D82" s="205" t="s">
        <v>69</v>
      </c>
      <c r="E82" s="206" t="s">
        <v>591</v>
      </c>
      <c r="F82" s="206" t="s">
        <v>592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P83+P88+P99+P102</f>
        <v>0</v>
      </c>
      <c r="Q82" s="211"/>
      <c r="R82" s="212">
        <f>R83+R88+R99+R102</f>
        <v>0</v>
      </c>
      <c r="S82" s="211"/>
      <c r="T82" s="213">
        <f>T83+T88+T99+T102</f>
        <v>0</v>
      </c>
      <c r="AR82" s="214" t="s">
        <v>174</v>
      </c>
      <c r="AT82" s="215" t="s">
        <v>69</v>
      </c>
      <c r="AU82" s="215" t="s">
        <v>70</v>
      </c>
      <c r="AY82" s="214" t="s">
        <v>126</v>
      </c>
      <c r="BK82" s="216">
        <f>BK83+BK88+BK99+BK102</f>
        <v>0</v>
      </c>
    </row>
    <row r="83" s="10" customFormat="1" ht="19.92" customHeight="1">
      <c r="B83" s="203"/>
      <c r="C83" s="204"/>
      <c r="D83" s="205" t="s">
        <v>69</v>
      </c>
      <c r="E83" s="217" t="s">
        <v>593</v>
      </c>
      <c r="F83" s="217" t="s">
        <v>594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SUM(P84:P87)</f>
        <v>0</v>
      </c>
      <c r="Q83" s="211"/>
      <c r="R83" s="212">
        <f>SUM(R84:R87)</f>
        <v>0</v>
      </c>
      <c r="S83" s="211"/>
      <c r="T83" s="213">
        <f>SUM(T84:T87)</f>
        <v>0</v>
      </c>
      <c r="AR83" s="214" t="s">
        <v>174</v>
      </c>
      <c r="AT83" s="215" t="s">
        <v>69</v>
      </c>
      <c r="AU83" s="215" t="s">
        <v>78</v>
      </c>
      <c r="AY83" s="214" t="s">
        <v>126</v>
      </c>
      <c r="BK83" s="216">
        <f>SUM(BK84:BK87)</f>
        <v>0</v>
      </c>
    </row>
    <row r="84" s="1" customFormat="1" ht="16.5" customHeight="1">
      <c r="B84" s="44"/>
      <c r="C84" s="219" t="s">
        <v>78</v>
      </c>
      <c r="D84" s="219" t="s">
        <v>128</v>
      </c>
      <c r="E84" s="220" t="s">
        <v>595</v>
      </c>
      <c r="F84" s="221" t="s">
        <v>596</v>
      </c>
      <c r="G84" s="222" t="s">
        <v>534</v>
      </c>
      <c r="H84" s="223">
        <v>1</v>
      </c>
      <c r="I84" s="224"/>
      <c r="J84" s="225">
        <f>ROUND(I84*H84,2)</f>
        <v>0</v>
      </c>
      <c r="K84" s="221" t="s">
        <v>132</v>
      </c>
      <c r="L84" s="70"/>
      <c r="M84" s="226" t="s">
        <v>21</v>
      </c>
      <c r="N84" s="227" t="s">
        <v>41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597</v>
      </c>
      <c r="AT84" s="22" t="s">
        <v>128</v>
      </c>
      <c r="AU84" s="22" t="s">
        <v>80</v>
      </c>
      <c r="AY84" s="22" t="s">
        <v>126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78</v>
      </c>
      <c r="BK84" s="230">
        <f>ROUND(I84*H84,2)</f>
        <v>0</v>
      </c>
      <c r="BL84" s="22" t="s">
        <v>597</v>
      </c>
      <c r="BM84" s="22" t="s">
        <v>598</v>
      </c>
    </row>
    <row r="85" s="1" customFormat="1" ht="16.5" customHeight="1">
      <c r="B85" s="44"/>
      <c r="C85" s="219" t="s">
        <v>80</v>
      </c>
      <c r="D85" s="219" t="s">
        <v>128</v>
      </c>
      <c r="E85" s="220" t="s">
        <v>599</v>
      </c>
      <c r="F85" s="221" t="s">
        <v>600</v>
      </c>
      <c r="G85" s="222" t="s">
        <v>534</v>
      </c>
      <c r="H85" s="223">
        <v>1</v>
      </c>
      <c r="I85" s="224"/>
      <c r="J85" s="225">
        <f>ROUND(I85*H85,2)</f>
        <v>0</v>
      </c>
      <c r="K85" s="221" t="s">
        <v>132</v>
      </c>
      <c r="L85" s="70"/>
      <c r="M85" s="226" t="s">
        <v>21</v>
      </c>
      <c r="N85" s="227" t="s">
        <v>41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597</v>
      </c>
      <c r="AT85" s="22" t="s">
        <v>128</v>
      </c>
      <c r="AU85" s="22" t="s">
        <v>80</v>
      </c>
      <c r="AY85" s="22" t="s">
        <v>126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78</v>
      </c>
      <c r="BK85" s="230">
        <f>ROUND(I85*H85,2)</f>
        <v>0</v>
      </c>
      <c r="BL85" s="22" t="s">
        <v>597</v>
      </c>
      <c r="BM85" s="22" t="s">
        <v>601</v>
      </c>
    </row>
    <row r="86" s="1" customFormat="1" ht="16.5" customHeight="1">
      <c r="B86" s="44"/>
      <c r="C86" s="219" t="s">
        <v>150</v>
      </c>
      <c r="D86" s="219" t="s">
        <v>128</v>
      </c>
      <c r="E86" s="220" t="s">
        <v>602</v>
      </c>
      <c r="F86" s="221" t="s">
        <v>603</v>
      </c>
      <c r="G86" s="222" t="s">
        <v>534</v>
      </c>
      <c r="H86" s="223">
        <v>1</v>
      </c>
      <c r="I86" s="224"/>
      <c r="J86" s="225">
        <f>ROUND(I86*H86,2)</f>
        <v>0</v>
      </c>
      <c r="K86" s="221" t="s">
        <v>132</v>
      </c>
      <c r="L86" s="70"/>
      <c r="M86" s="226" t="s">
        <v>21</v>
      </c>
      <c r="N86" s="227" t="s">
        <v>41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597</v>
      </c>
      <c r="AT86" s="22" t="s">
        <v>128</v>
      </c>
      <c r="AU86" s="22" t="s">
        <v>80</v>
      </c>
      <c r="AY86" s="22" t="s">
        <v>126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78</v>
      </c>
      <c r="BK86" s="230">
        <f>ROUND(I86*H86,2)</f>
        <v>0</v>
      </c>
      <c r="BL86" s="22" t="s">
        <v>597</v>
      </c>
      <c r="BM86" s="22" t="s">
        <v>604</v>
      </c>
    </row>
    <row r="87" s="1" customFormat="1" ht="16.5" customHeight="1">
      <c r="B87" s="44"/>
      <c r="C87" s="219" t="s">
        <v>133</v>
      </c>
      <c r="D87" s="219" t="s">
        <v>128</v>
      </c>
      <c r="E87" s="220" t="s">
        <v>605</v>
      </c>
      <c r="F87" s="221" t="s">
        <v>606</v>
      </c>
      <c r="G87" s="222" t="s">
        <v>534</v>
      </c>
      <c r="H87" s="223">
        <v>1</v>
      </c>
      <c r="I87" s="224"/>
      <c r="J87" s="225">
        <f>ROUND(I87*H87,2)</f>
        <v>0</v>
      </c>
      <c r="K87" s="221" t="s">
        <v>132</v>
      </c>
      <c r="L87" s="70"/>
      <c r="M87" s="226" t="s">
        <v>21</v>
      </c>
      <c r="N87" s="227" t="s">
        <v>41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597</v>
      </c>
      <c r="AT87" s="22" t="s">
        <v>128</v>
      </c>
      <c r="AU87" s="22" t="s">
        <v>80</v>
      </c>
      <c r="AY87" s="22" t="s">
        <v>126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78</v>
      </c>
      <c r="BK87" s="230">
        <f>ROUND(I87*H87,2)</f>
        <v>0</v>
      </c>
      <c r="BL87" s="22" t="s">
        <v>597</v>
      </c>
      <c r="BM87" s="22" t="s">
        <v>607</v>
      </c>
    </row>
    <row r="88" s="10" customFormat="1" ht="29.88" customHeight="1">
      <c r="B88" s="203"/>
      <c r="C88" s="204"/>
      <c r="D88" s="205" t="s">
        <v>69</v>
      </c>
      <c r="E88" s="217" t="s">
        <v>608</v>
      </c>
      <c r="F88" s="217" t="s">
        <v>609</v>
      </c>
      <c r="G88" s="204"/>
      <c r="H88" s="204"/>
      <c r="I88" s="207"/>
      <c r="J88" s="218">
        <f>BK88</f>
        <v>0</v>
      </c>
      <c r="K88" s="204"/>
      <c r="L88" s="209"/>
      <c r="M88" s="210"/>
      <c r="N88" s="211"/>
      <c r="O88" s="211"/>
      <c r="P88" s="212">
        <f>SUM(P89:P98)</f>
        <v>0</v>
      </c>
      <c r="Q88" s="211"/>
      <c r="R88" s="212">
        <f>SUM(R89:R98)</f>
        <v>0</v>
      </c>
      <c r="S88" s="211"/>
      <c r="T88" s="213">
        <f>SUM(T89:T98)</f>
        <v>0</v>
      </c>
      <c r="AR88" s="214" t="s">
        <v>174</v>
      </c>
      <c r="AT88" s="215" t="s">
        <v>69</v>
      </c>
      <c r="AU88" s="215" t="s">
        <v>78</v>
      </c>
      <c r="AY88" s="214" t="s">
        <v>126</v>
      </c>
      <c r="BK88" s="216">
        <f>SUM(BK89:BK98)</f>
        <v>0</v>
      </c>
    </row>
    <row r="89" s="1" customFormat="1" ht="16.5" customHeight="1">
      <c r="B89" s="44"/>
      <c r="C89" s="219" t="s">
        <v>174</v>
      </c>
      <c r="D89" s="219" t="s">
        <v>128</v>
      </c>
      <c r="E89" s="220" t="s">
        <v>610</v>
      </c>
      <c r="F89" s="221" t="s">
        <v>609</v>
      </c>
      <c r="G89" s="222" t="s">
        <v>534</v>
      </c>
      <c r="H89" s="223">
        <v>1</v>
      </c>
      <c r="I89" s="224"/>
      <c r="J89" s="225">
        <f>ROUND(I89*H89,2)</f>
        <v>0</v>
      </c>
      <c r="K89" s="221" t="s">
        <v>132</v>
      </c>
      <c r="L89" s="70"/>
      <c r="M89" s="226" t="s">
        <v>21</v>
      </c>
      <c r="N89" s="227" t="s">
        <v>41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597</v>
      </c>
      <c r="AT89" s="22" t="s">
        <v>128</v>
      </c>
      <c r="AU89" s="22" t="s">
        <v>80</v>
      </c>
      <c r="AY89" s="22" t="s">
        <v>126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78</v>
      </c>
      <c r="BK89" s="230">
        <f>ROUND(I89*H89,2)</f>
        <v>0</v>
      </c>
      <c r="BL89" s="22" t="s">
        <v>597</v>
      </c>
      <c r="BM89" s="22" t="s">
        <v>611</v>
      </c>
    </row>
    <row r="90" s="1" customFormat="1" ht="16.5" customHeight="1">
      <c r="B90" s="44"/>
      <c r="C90" s="219" t="s">
        <v>178</v>
      </c>
      <c r="D90" s="219" t="s">
        <v>128</v>
      </c>
      <c r="E90" s="220" t="s">
        <v>612</v>
      </c>
      <c r="F90" s="221" t="s">
        <v>613</v>
      </c>
      <c r="G90" s="222" t="s">
        <v>534</v>
      </c>
      <c r="H90" s="223">
        <v>1</v>
      </c>
      <c r="I90" s="224"/>
      <c r="J90" s="225">
        <f>ROUND(I90*H90,2)</f>
        <v>0</v>
      </c>
      <c r="K90" s="221" t="s">
        <v>132</v>
      </c>
      <c r="L90" s="70"/>
      <c r="M90" s="226" t="s">
        <v>21</v>
      </c>
      <c r="N90" s="227" t="s">
        <v>41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597</v>
      </c>
      <c r="AT90" s="22" t="s">
        <v>128</v>
      </c>
      <c r="AU90" s="22" t="s">
        <v>80</v>
      </c>
      <c r="AY90" s="22" t="s">
        <v>126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78</v>
      </c>
      <c r="BK90" s="230">
        <f>ROUND(I90*H90,2)</f>
        <v>0</v>
      </c>
      <c r="BL90" s="22" t="s">
        <v>597</v>
      </c>
      <c r="BM90" s="22" t="s">
        <v>614</v>
      </c>
    </row>
    <row r="91" s="1" customFormat="1" ht="16.5" customHeight="1">
      <c r="B91" s="44"/>
      <c r="C91" s="219" t="s">
        <v>191</v>
      </c>
      <c r="D91" s="219" t="s">
        <v>128</v>
      </c>
      <c r="E91" s="220" t="s">
        <v>615</v>
      </c>
      <c r="F91" s="221" t="s">
        <v>616</v>
      </c>
      <c r="G91" s="222" t="s">
        <v>534</v>
      </c>
      <c r="H91" s="223">
        <v>1</v>
      </c>
      <c r="I91" s="224"/>
      <c r="J91" s="225">
        <f>ROUND(I91*H91,2)</f>
        <v>0</v>
      </c>
      <c r="K91" s="221" t="s">
        <v>132</v>
      </c>
      <c r="L91" s="70"/>
      <c r="M91" s="226" t="s">
        <v>21</v>
      </c>
      <c r="N91" s="227" t="s">
        <v>41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597</v>
      </c>
      <c r="AT91" s="22" t="s">
        <v>128</v>
      </c>
      <c r="AU91" s="22" t="s">
        <v>80</v>
      </c>
      <c r="AY91" s="22" t="s">
        <v>126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78</v>
      </c>
      <c r="BK91" s="230">
        <f>ROUND(I91*H91,2)</f>
        <v>0</v>
      </c>
      <c r="BL91" s="22" t="s">
        <v>597</v>
      </c>
      <c r="BM91" s="22" t="s">
        <v>617</v>
      </c>
    </row>
    <row r="92" s="1" customFormat="1" ht="16.5" customHeight="1">
      <c r="B92" s="44"/>
      <c r="C92" s="219" t="s">
        <v>198</v>
      </c>
      <c r="D92" s="219" t="s">
        <v>128</v>
      </c>
      <c r="E92" s="220" t="s">
        <v>618</v>
      </c>
      <c r="F92" s="221" t="s">
        <v>619</v>
      </c>
      <c r="G92" s="222" t="s">
        <v>534</v>
      </c>
      <c r="H92" s="223">
        <v>1</v>
      </c>
      <c r="I92" s="224"/>
      <c r="J92" s="225">
        <f>ROUND(I92*H92,2)</f>
        <v>0</v>
      </c>
      <c r="K92" s="221" t="s">
        <v>132</v>
      </c>
      <c r="L92" s="70"/>
      <c r="M92" s="226" t="s">
        <v>21</v>
      </c>
      <c r="N92" s="227" t="s">
        <v>41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597</v>
      </c>
      <c r="AT92" s="22" t="s">
        <v>128</v>
      </c>
      <c r="AU92" s="22" t="s">
        <v>80</v>
      </c>
      <c r="AY92" s="22" t="s">
        <v>126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78</v>
      </c>
      <c r="BK92" s="230">
        <f>ROUND(I92*H92,2)</f>
        <v>0</v>
      </c>
      <c r="BL92" s="22" t="s">
        <v>597</v>
      </c>
      <c r="BM92" s="22" t="s">
        <v>620</v>
      </c>
    </row>
    <row r="93" s="1" customFormat="1" ht="16.5" customHeight="1">
      <c r="B93" s="44"/>
      <c r="C93" s="219" t="s">
        <v>204</v>
      </c>
      <c r="D93" s="219" t="s">
        <v>128</v>
      </c>
      <c r="E93" s="220" t="s">
        <v>621</v>
      </c>
      <c r="F93" s="221" t="s">
        <v>622</v>
      </c>
      <c r="G93" s="222" t="s">
        <v>534</v>
      </c>
      <c r="H93" s="223">
        <v>1</v>
      </c>
      <c r="I93" s="224"/>
      <c r="J93" s="225">
        <f>ROUND(I93*H93,2)</f>
        <v>0</v>
      </c>
      <c r="K93" s="221" t="s">
        <v>132</v>
      </c>
      <c r="L93" s="70"/>
      <c r="M93" s="226" t="s">
        <v>21</v>
      </c>
      <c r="N93" s="227" t="s">
        <v>41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597</v>
      </c>
      <c r="AT93" s="22" t="s">
        <v>128</v>
      </c>
      <c r="AU93" s="22" t="s">
        <v>80</v>
      </c>
      <c r="AY93" s="22" t="s">
        <v>126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78</v>
      </c>
      <c r="BK93" s="230">
        <f>ROUND(I93*H93,2)</f>
        <v>0</v>
      </c>
      <c r="BL93" s="22" t="s">
        <v>597</v>
      </c>
      <c r="BM93" s="22" t="s">
        <v>623</v>
      </c>
    </row>
    <row r="94" s="1" customFormat="1" ht="16.5" customHeight="1">
      <c r="B94" s="44"/>
      <c r="C94" s="219" t="s">
        <v>208</v>
      </c>
      <c r="D94" s="219" t="s">
        <v>128</v>
      </c>
      <c r="E94" s="220" t="s">
        <v>624</v>
      </c>
      <c r="F94" s="221" t="s">
        <v>625</v>
      </c>
      <c r="G94" s="222" t="s">
        <v>534</v>
      </c>
      <c r="H94" s="223">
        <v>1</v>
      </c>
      <c r="I94" s="224"/>
      <c r="J94" s="225">
        <f>ROUND(I94*H94,2)</f>
        <v>0</v>
      </c>
      <c r="K94" s="221" t="s">
        <v>132</v>
      </c>
      <c r="L94" s="70"/>
      <c r="M94" s="226" t="s">
        <v>21</v>
      </c>
      <c r="N94" s="227" t="s">
        <v>41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597</v>
      </c>
      <c r="AT94" s="22" t="s">
        <v>128</v>
      </c>
      <c r="AU94" s="22" t="s">
        <v>80</v>
      </c>
      <c r="AY94" s="22" t="s">
        <v>126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78</v>
      </c>
      <c r="BK94" s="230">
        <f>ROUND(I94*H94,2)</f>
        <v>0</v>
      </c>
      <c r="BL94" s="22" t="s">
        <v>597</v>
      </c>
      <c r="BM94" s="22" t="s">
        <v>626</v>
      </c>
    </row>
    <row r="95" s="1" customFormat="1" ht="16.5" customHeight="1">
      <c r="B95" s="44"/>
      <c r="C95" s="219" t="s">
        <v>225</v>
      </c>
      <c r="D95" s="219" t="s">
        <v>128</v>
      </c>
      <c r="E95" s="220" t="s">
        <v>627</v>
      </c>
      <c r="F95" s="221" t="s">
        <v>628</v>
      </c>
      <c r="G95" s="222" t="s">
        <v>534</v>
      </c>
      <c r="H95" s="223">
        <v>1</v>
      </c>
      <c r="I95" s="224"/>
      <c r="J95" s="225">
        <f>ROUND(I95*H95,2)</f>
        <v>0</v>
      </c>
      <c r="K95" s="221" t="s">
        <v>132</v>
      </c>
      <c r="L95" s="70"/>
      <c r="M95" s="226" t="s">
        <v>21</v>
      </c>
      <c r="N95" s="227" t="s">
        <v>41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597</v>
      </c>
      <c r="AT95" s="22" t="s">
        <v>128</v>
      </c>
      <c r="AU95" s="22" t="s">
        <v>80</v>
      </c>
      <c r="AY95" s="22" t="s">
        <v>126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78</v>
      </c>
      <c r="BK95" s="230">
        <f>ROUND(I95*H95,2)</f>
        <v>0</v>
      </c>
      <c r="BL95" s="22" t="s">
        <v>597</v>
      </c>
      <c r="BM95" s="22" t="s">
        <v>629</v>
      </c>
    </row>
    <row r="96" s="1" customFormat="1" ht="16.5" customHeight="1">
      <c r="B96" s="44"/>
      <c r="C96" s="219" t="s">
        <v>232</v>
      </c>
      <c r="D96" s="219" t="s">
        <v>128</v>
      </c>
      <c r="E96" s="220" t="s">
        <v>630</v>
      </c>
      <c r="F96" s="221" t="s">
        <v>631</v>
      </c>
      <c r="G96" s="222" t="s">
        <v>534</v>
      </c>
      <c r="H96" s="223">
        <v>1</v>
      </c>
      <c r="I96" s="224"/>
      <c r="J96" s="225">
        <f>ROUND(I96*H96,2)</f>
        <v>0</v>
      </c>
      <c r="K96" s="221" t="s">
        <v>132</v>
      </c>
      <c r="L96" s="70"/>
      <c r="M96" s="226" t="s">
        <v>21</v>
      </c>
      <c r="N96" s="227" t="s">
        <v>41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597</v>
      </c>
      <c r="AT96" s="22" t="s">
        <v>128</v>
      </c>
      <c r="AU96" s="22" t="s">
        <v>80</v>
      </c>
      <c r="AY96" s="22" t="s">
        <v>126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78</v>
      </c>
      <c r="BK96" s="230">
        <f>ROUND(I96*H96,2)</f>
        <v>0</v>
      </c>
      <c r="BL96" s="22" t="s">
        <v>597</v>
      </c>
      <c r="BM96" s="22" t="s">
        <v>632</v>
      </c>
    </row>
    <row r="97" s="1" customFormat="1" ht="16.5" customHeight="1">
      <c r="B97" s="44"/>
      <c r="C97" s="219" t="s">
        <v>239</v>
      </c>
      <c r="D97" s="219" t="s">
        <v>128</v>
      </c>
      <c r="E97" s="220" t="s">
        <v>633</v>
      </c>
      <c r="F97" s="221" t="s">
        <v>634</v>
      </c>
      <c r="G97" s="222" t="s">
        <v>534</v>
      </c>
      <c r="H97" s="223">
        <v>1</v>
      </c>
      <c r="I97" s="224"/>
      <c r="J97" s="225">
        <f>ROUND(I97*H97,2)</f>
        <v>0</v>
      </c>
      <c r="K97" s="221" t="s">
        <v>132</v>
      </c>
      <c r="L97" s="70"/>
      <c r="M97" s="226" t="s">
        <v>21</v>
      </c>
      <c r="N97" s="227" t="s">
        <v>41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597</v>
      </c>
      <c r="AT97" s="22" t="s">
        <v>128</v>
      </c>
      <c r="AU97" s="22" t="s">
        <v>80</v>
      </c>
      <c r="AY97" s="22" t="s">
        <v>126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78</v>
      </c>
      <c r="BK97" s="230">
        <f>ROUND(I97*H97,2)</f>
        <v>0</v>
      </c>
      <c r="BL97" s="22" t="s">
        <v>597</v>
      </c>
      <c r="BM97" s="22" t="s">
        <v>635</v>
      </c>
    </row>
    <row r="98" s="1" customFormat="1" ht="16.5" customHeight="1">
      <c r="B98" s="44"/>
      <c r="C98" s="219" t="s">
        <v>260</v>
      </c>
      <c r="D98" s="219" t="s">
        <v>128</v>
      </c>
      <c r="E98" s="220" t="s">
        <v>636</v>
      </c>
      <c r="F98" s="221" t="s">
        <v>637</v>
      </c>
      <c r="G98" s="222" t="s">
        <v>534</v>
      </c>
      <c r="H98" s="223">
        <v>1</v>
      </c>
      <c r="I98" s="224"/>
      <c r="J98" s="225">
        <f>ROUND(I98*H98,2)</f>
        <v>0</v>
      </c>
      <c r="K98" s="221" t="s">
        <v>132</v>
      </c>
      <c r="L98" s="70"/>
      <c r="M98" s="226" t="s">
        <v>21</v>
      </c>
      <c r="N98" s="227" t="s">
        <v>41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597</v>
      </c>
      <c r="AT98" s="22" t="s">
        <v>128</v>
      </c>
      <c r="AU98" s="22" t="s">
        <v>80</v>
      </c>
      <c r="AY98" s="22" t="s">
        <v>126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78</v>
      </c>
      <c r="BK98" s="230">
        <f>ROUND(I98*H98,2)</f>
        <v>0</v>
      </c>
      <c r="BL98" s="22" t="s">
        <v>597</v>
      </c>
      <c r="BM98" s="22" t="s">
        <v>638</v>
      </c>
    </row>
    <row r="99" s="10" customFormat="1" ht="29.88" customHeight="1">
      <c r="B99" s="203"/>
      <c r="C99" s="204"/>
      <c r="D99" s="205" t="s">
        <v>69</v>
      </c>
      <c r="E99" s="217" t="s">
        <v>639</v>
      </c>
      <c r="F99" s="217" t="s">
        <v>640</v>
      </c>
      <c r="G99" s="204"/>
      <c r="H99" s="204"/>
      <c r="I99" s="207"/>
      <c r="J99" s="218">
        <f>BK99</f>
        <v>0</v>
      </c>
      <c r="K99" s="204"/>
      <c r="L99" s="209"/>
      <c r="M99" s="210"/>
      <c r="N99" s="211"/>
      <c r="O99" s="211"/>
      <c r="P99" s="212">
        <f>SUM(P100:P101)</f>
        <v>0</v>
      </c>
      <c r="Q99" s="211"/>
      <c r="R99" s="212">
        <f>SUM(R100:R101)</f>
        <v>0</v>
      </c>
      <c r="S99" s="211"/>
      <c r="T99" s="213">
        <f>SUM(T100:T101)</f>
        <v>0</v>
      </c>
      <c r="AR99" s="214" t="s">
        <v>174</v>
      </c>
      <c r="AT99" s="215" t="s">
        <v>69</v>
      </c>
      <c r="AU99" s="215" t="s">
        <v>78</v>
      </c>
      <c r="AY99" s="214" t="s">
        <v>126</v>
      </c>
      <c r="BK99" s="216">
        <f>SUM(BK100:BK101)</f>
        <v>0</v>
      </c>
    </row>
    <row r="100" s="1" customFormat="1" ht="16.5" customHeight="1">
      <c r="B100" s="44"/>
      <c r="C100" s="219" t="s">
        <v>298</v>
      </c>
      <c r="D100" s="219" t="s">
        <v>128</v>
      </c>
      <c r="E100" s="220" t="s">
        <v>641</v>
      </c>
      <c r="F100" s="221" t="s">
        <v>642</v>
      </c>
      <c r="G100" s="222" t="s">
        <v>534</v>
      </c>
      <c r="H100" s="223">
        <v>1</v>
      </c>
      <c r="I100" s="224"/>
      <c r="J100" s="225">
        <f>ROUND(I100*H100,2)</f>
        <v>0</v>
      </c>
      <c r="K100" s="221" t="s">
        <v>132</v>
      </c>
      <c r="L100" s="70"/>
      <c r="M100" s="226" t="s">
        <v>21</v>
      </c>
      <c r="N100" s="227" t="s">
        <v>41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597</v>
      </c>
      <c r="AT100" s="22" t="s">
        <v>128</v>
      </c>
      <c r="AU100" s="22" t="s">
        <v>80</v>
      </c>
      <c r="AY100" s="22" t="s">
        <v>126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78</v>
      </c>
      <c r="BK100" s="230">
        <f>ROUND(I100*H100,2)</f>
        <v>0</v>
      </c>
      <c r="BL100" s="22" t="s">
        <v>597</v>
      </c>
      <c r="BM100" s="22" t="s">
        <v>643</v>
      </c>
    </row>
    <row r="101" s="1" customFormat="1" ht="16.5" customHeight="1">
      <c r="B101" s="44"/>
      <c r="C101" s="219" t="s">
        <v>10</v>
      </c>
      <c r="D101" s="219" t="s">
        <v>128</v>
      </c>
      <c r="E101" s="220" t="s">
        <v>644</v>
      </c>
      <c r="F101" s="221" t="s">
        <v>645</v>
      </c>
      <c r="G101" s="222" t="s">
        <v>534</v>
      </c>
      <c r="H101" s="223">
        <v>1</v>
      </c>
      <c r="I101" s="224"/>
      <c r="J101" s="225">
        <f>ROUND(I101*H101,2)</f>
        <v>0</v>
      </c>
      <c r="K101" s="221" t="s">
        <v>132</v>
      </c>
      <c r="L101" s="70"/>
      <c r="M101" s="226" t="s">
        <v>21</v>
      </c>
      <c r="N101" s="227" t="s">
        <v>41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597</v>
      </c>
      <c r="AT101" s="22" t="s">
        <v>128</v>
      </c>
      <c r="AU101" s="22" t="s">
        <v>80</v>
      </c>
      <c r="AY101" s="22" t="s">
        <v>126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78</v>
      </c>
      <c r="BK101" s="230">
        <f>ROUND(I101*H101,2)</f>
        <v>0</v>
      </c>
      <c r="BL101" s="22" t="s">
        <v>597</v>
      </c>
      <c r="BM101" s="22" t="s">
        <v>646</v>
      </c>
    </row>
    <row r="102" s="10" customFormat="1" ht="29.88" customHeight="1">
      <c r="B102" s="203"/>
      <c r="C102" s="204"/>
      <c r="D102" s="205" t="s">
        <v>69</v>
      </c>
      <c r="E102" s="217" t="s">
        <v>647</v>
      </c>
      <c r="F102" s="217" t="s">
        <v>648</v>
      </c>
      <c r="G102" s="204"/>
      <c r="H102" s="204"/>
      <c r="I102" s="207"/>
      <c r="J102" s="218">
        <f>BK102</f>
        <v>0</v>
      </c>
      <c r="K102" s="204"/>
      <c r="L102" s="209"/>
      <c r="M102" s="210"/>
      <c r="N102" s="211"/>
      <c r="O102" s="211"/>
      <c r="P102" s="212">
        <f>P103</f>
        <v>0</v>
      </c>
      <c r="Q102" s="211"/>
      <c r="R102" s="212">
        <f>R103</f>
        <v>0</v>
      </c>
      <c r="S102" s="211"/>
      <c r="T102" s="213">
        <f>T103</f>
        <v>0</v>
      </c>
      <c r="AR102" s="214" t="s">
        <v>174</v>
      </c>
      <c r="AT102" s="215" t="s">
        <v>69</v>
      </c>
      <c r="AU102" s="215" t="s">
        <v>78</v>
      </c>
      <c r="AY102" s="214" t="s">
        <v>126</v>
      </c>
      <c r="BK102" s="216">
        <f>BK103</f>
        <v>0</v>
      </c>
    </row>
    <row r="103" s="1" customFormat="1" ht="16.5" customHeight="1">
      <c r="B103" s="44"/>
      <c r="C103" s="219" t="s">
        <v>294</v>
      </c>
      <c r="D103" s="219" t="s">
        <v>128</v>
      </c>
      <c r="E103" s="220" t="s">
        <v>649</v>
      </c>
      <c r="F103" s="221" t="s">
        <v>650</v>
      </c>
      <c r="G103" s="222" t="s">
        <v>534</v>
      </c>
      <c r="H103" s="223">
        <v>1</v>
      </c>
      <c r="I103" s="224"/>
      <c r="J103" s="225">
        <f>ROUND(I103*H103,2)</f>
        <v>0</v>
      </c>
      <c r="K103" s="221" t="s">
        <v>132</v>
      </c>
      <c r="L103" s="70"/>
      <c r="M103" s="226" t="s">
        <v>21</v>
      </c>
      <c r="N103" s="263" t="s">
        <v>41</v>
      </c>
      <c r="O103" s="264"/>
      <c r="P103" s="265">
        <f>O103*H103</f>
        <v>0</v>
      </c>
      <c r="Q103" s="265">
        <v>0</v>
      </c>
      <c r="R103" s="265">
        <f>Q103*H103</f>
        <v>0</v>
      </c>
      <c r="S103" s="265">
        <v>0</v>
      </c>
      <c r="T103" s="266">
        <f>S103*H103</f>
        <v>0</v>
      </c>
      <c r="AR103" s="22" t="s">
        <v>597</v>
      </c>
      <c r="AT103" s="22" t="s">
        <v>128</v>
      </c>
      <c r="AU103" s="22" t="s">
        <v>80</v>
      </c>
      <c r="AY103" s="22" t="s">
        <v>126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78</v>
      </c>
      <c r="BK103" s="230">
        <f>ROUND(I103*H103,2)</f>
        <v>0</v>
      </c>
      <c r="BL103" s="22" t="s">
        <v>597</v>
      </c>
      <c r="BM103" s="22" t="s">
        <v>651</v>
      </c>
    </row>
    <row r="104" s="1" customFormat="1" ht="6.96" customHeight="1">
      <c r="B104" s="65"/>
      <c r="C104" s="66"/>
      <c r="D104" s="66"/>
      <c r="E104" s="66"/>
      <c r="F104" s="66"/>
      <c r="G104" s="66"/>
      <c r="H104" s="66"/>
      <c r="I104" s="164"/>
      <c r="J104" s="66"/>
      <c r="K104" s="66"/>
      <c r="L104" s="70"/>
    </row>
  </sheetData>
  <sheetProtection sheet="1" autoFilter="0" formatColumns="0" formatRows="0" objects="1" scenarios="1" spinCount="100000" saltValue="4Ny4Ph04JQQzcBk5smfVtrXQwF009MF9JPIncDoWErmjR2hO/3hYdcRoalWPkx7WiGbQerHw5+Tce+jTLMyBHw==" hashValue="bNEvYcoCh4fXLinKHIBxiHePJeF+kx3uqC24AV7r9vaFgqPgkO2NMIVEPO/WlQnKpq9H9kbQS6UW0EGSzQ5PnA==" algorithmName="SHA-512" password="CC35"/>
  <autoFilter ref="C80:K103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7" customWidth="1"/>
    <col min="2" max="2" width="1.664063" style="267" customWidth="1"/>
    <col min="3" max="4" width="5" style="267" customWidth="1"/>
    <col min="5" max="5" width="11.67" style="267" customWidth="1"/>
    <col min="6" max="6" width="9.17" style="267" customWidth="1"/>
    <col min="7" max="7" width="5" style="267" customWidth="1"/>
    <col min="8" max="8" width="77.83" style="267" customWidth="1"/>
    <col min="9" max="10" width="20" style="267" customWidth="1"/>
    <col min="11" max="11" width="1.664063" style="267" customWidth="1"/>
  </cols>
  <sheetData>
    <row r="1" ht="37.5" customHeight="1"/>
    <row r="2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3" customFormat="1" ht="45" customHeight="1">
      <c r="B3" s="271"/>
      <c r="C3" s="272" t="s">
        <v>652</v>
      </c>
      <c r="D3" s="272"/>
      <c r="E3" s="272"/>
      <c r="F3" s="272"/>
      <c r="G3" s="272"/>
      <c r="H3" s="272"/>
      <c r="I3" s="272"/>
      <c r="J3" s="272"/>
      <c r="K3" s="273"/>
    </row>
    <row r="4" ht="25.5" customHeight="1">
      <c r="B4" s="274"/>
      <c r="C4" s="275" t="s">
        <v>653</v>
      </c>
      <c r="D4" s="275"/>
      <c r="E4" s="275"/>
      <c r="F4" s="275"/>
      <c r="G4" s="275"/>
      <c r="H4" s="275"/>
      <c r="I4" s="275"/>
      <c r="J4" s="275"/>
      <c r="K4" s="276"/>
    </row>
    <row r="5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ht="15" customHeight="1">
      <c r="B6" s="274"/>
      <c r="C6" s="278" t="s">
        <v>654</v>
      </c>
      <c r="D6" s="278"/>
      <c r="E6" s="278"/>
      <c r="F6" s="278"/>
      <c r="G6" s="278"/>
      <c r="H6" s="278"/>
      <c r="I6" s="278"/>
      <c r="J6" s="278"/>
      <c r="K6" s="276"/>
    </row>
    <row r="7" ht="15" customHeight="1">
      <c r="B7" s="279"/>
      <c r="C7" s="278" t="s">
        <v>655</v>
      </c>
      <c r="D7" s="278"/>
      <c r="E7" s="278"/>
      <c r="F7" s="278"/>
      <c r="G7" s="278"/>
      <c r="H7" s="278"/>
      <c r="I7" s="278"/>
      <c r="J7" s="278"/>
      <c r="K7" s="276"/>
    </row>
    <row r="8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ht="15" customHeight="1">
      <c r="B9" s="279"/>
      <c r="C9" s="278" t="s">
        <v>656</v>
      </c>
      <c r="D9" s="278"/>
      <c r="E9" s="278"/>
      <c r="F9" s="278"/>
      <c r="G9" s="278"/>
      <c r="H9" s="278"/>
      <c r="I9" s="278"/>
      <c r="J9" s="278"/>
      <c r="K9" s="276"/>
    </row>
    <row r="10" ht="15" customHeight="1">
      <c r="B10" s="279"/>
      <c r="C10" s="278"/>
      <c r="D10" s="278" t="s">
        <v>657</v>
      </c>
      <c r="E10" s="278"/>
      <c r="F10" s="278"/>
      <c r="G10" s="278"/>
      <c r="H10" s="278"/>
      <c r="I10" s="278"/>
      <c r="J10" s="278"/>
      <c r="K10" s="276"/>
    </row>
    <row r="11" ht="15" customHeight="1">
      <c r="B11" s="279"/>
      <c r="C11" s="280"/>
      <c r="D11" s="278" t="s">
        <v>658</v>
      </c>
      <c r="E11" s="278"/>
      <c r="F11" s="278"/>
      <c r="G11" s="278"/>
      <c r="H11" s="278"/>
      <c r="I11" s="278"/>
      <c r="J11" s="278"/>
      <c r="K11" s="276"/>
    </row>
    <row r="12" ht="12.75" customHeight="1">
      <c r="B12" s="279"/>
      <c r="C12" s="280"/>
      <c r="D12" s="280"/>
      <c r="E12" s="280"/>
      <c r="F12" s="280"/>
      <c r="G12" s="280"/>
      <c r="H12" s="280"/>
      <c r="I12" s="280"/>
      <c r="J12" s="280"/>
      <c r="K12" s="276"/>
    </row>
    <row r="13" ht="15" customHeight="1">
      <c r="B13" s="279"/>
      <c r="C13" s="280"/>
      <c r="D13" s="278" t="s">
        <v>659</v>
      </c>
      <c r="E13" s="278"/>
      <c r="F13" s="278"/>
      <c r="G13" s="278"/>
      <c r="H13" s="278"/>
      <c r="I13" s="278"/>
      <c r="J13" s="278"/>
      <c r="K13" s="276"/>
    </row>
    <row r="14" ht="15" customHeight="1">
      <c r="B14" s="279"/>
      <c r="C14" s="280"/>
      <c r="D14" s="278" t="s">
        <v>660</v>
      </c>
      <c r="E14" s="278"/>
      <c r="F14" s="278"/>
      <c r="G14" s="278"/>
      <c r="H14" s="278"/>
      <c r="I14" s="278"/>
      <c r="J14" s="278"/>
      <c r="K14" s="276"/>
    </row>
    <row r="15" ht="15" customHeight="1">
      <c r="B15" s="279"/>
      <c r="C15" s="280"/>
      <c r="D15" s="278" t="s">
        <v>661</v>
      </c>
      <c r="E15" s="278"/>
      <c r="F15" s="278"/>
      <c r="G15" s="278"/>
      <c r="H15" s="278"/>
      <c r="I15" s="278"/>
      <c r="J15" s="278"/>
      <c r="K15" s="276"/>
    </row>
    <row r="16" ht="15" customHeight="1">
      <c r="B16" s="279"/>
      <c r="C16" s="280"/>
      <c r="D16" s="280"/>
      <c r="E16" s="281" t="s">
        <v>77</v>
      </c>
      <c r="F16" s="278" t="s">
        <v>662</v>
      </c>
      <c r="G16" s="278"/>
      <c r="H16" s="278"/>
      <c r="I16" s="278"/>
      <c r="J16" s="278"/>
      <c r="K16" s="276"/>
    </row>
    <row r="17" ht="15" customHeight="1">
      <c r="B17" s="279"/>
      <c r="C17" s="280"/>
      <c r="D17" s="280"/>
      <c r="E17" s="281" t="s">
        <v>663</v>
      </c>
      <c r="F17" s="278" t="s">
        <v>664</v>
      </c>
      <c r="G17" s="278"/>
      <c r="H17" s="278"/>
      <c r="I17" s="278"/>
      <c r="J17" s="278"/>
      <c r="K17" s="276"/>
    </row>
    <row r="18" ht="15" customHeight="1">
      <c r="B18" s="279"/>
      <c r="C18" s="280"/>
      <c r="D18" s="280"/>
      <c r="E18" s="281" t="s">
        <v>665</v>
      </c>
      <c r="F18" s="278" t="s">
        <v>666</v>
      </c>
      <c r="G18" s="278"/>
      <c r="H18" s="278"/>
      <c r="I18" s="278"/>
      <c r="J18" s="278"/>
      <c r="K18" s="276"/>
    </row>
    <row r="19" ht="15" customHeight="1">
      <c r="B19" s="279"/>
      <c r="C19" s="280"/>
      <c r="D19" s="280"/>
      <c r="E19" s="281" t="s">
        <v>81</v>
      </c>
      <c r="F19" s="278" t="s">
        <v>82</v>
      </c>
      <c r="G19" s="278"/>
      <c r="H19" s="278"/>
      <c r="I19" s="278"/>
      <c r="J19" s="278"/>
      <c r="K19" s="276"/>
    </row>
    <row r="20" ht="15" customHeight="1">
      <c r="B20" s="279"/>
      <c r="C20" s="280"/>
      <c r="D20" s="280"/>
      <c r="E20" s="281" t="s">
        <v>667</v>
      </c>
      <c r="F20" s="278" t="s">
        <v>668</v>
      </c>
      <c r="G20" s="278"/>
      <c r="H20" s="278"/>
      <c r="I20" s="278"/>
      <c r="J20" s="278"/>
      <c r="K20" s="276"/>
    </row>
    <row r="21" ht="15" customHeight="1">
      <c r="B21" s="279"/>
      <c r="C21" s="280"/>
      <c r="D21" s="280"/>
      <c r="E21" s="281" t="s">
        <v>669</v>
      </c>
      <c r="F21" s="278" t="s">
        <v>670</v>
      </c>
      <c r="G21" s="278"/>
      <c r="H21" s="278"/>
      <c r="I21" s="278"/>
      <c r="J21" s="278"/>
      <c r="K21" s="276"/>
    </row>
    <row r="22" ht="12.75" customHeight="1">
      <c r="B22" s="279"/>
      <c r="C22" s="280"/>
      <c r="D22" s="280"/>
      <c r="E22" s="280"/>
      <c r="F22" s="280"/>
      <c r="G22" s="280"/>
      <c r="H22" s="280"/>
      <c r="I22" s="280"/>
      <c r="J22" s="280"/>
      <c r="K22" s="276"/>
    </row>
    <row r="23" ht="15" customHeight="1">
      <c r="B23" s="279"/>
      <c r="C23" s="278" t="s">
        <v>671</v>
      </c>
      <c r="D23" s="278"/>
      <c r="E23" s="278"/>
      <c r="F23" s="278"/>
      <c r="G23" s="278"/>
      <c r="H23" s="278"/>
      <c r="I23" s="278"/>
      <c r="J23" s="278"/>
      <c r="K23" s="276"/>
    </row>
    <row r="24" ht="15" customHeight="1">
      <c r="B24" s="279"/>
      <c r="C24" s="278" t="s">
        <v>672</v>
      </c>
      <c r="D24" s="278"/>
      <c r="E24" s="278"/>
      <c r="F24" s="278"/>
      <c r="G24" s="278"/>
      <c r="H24" s="278"/>
      <c r="I24" s="278"/>
      <c r="J24" s="278"/>
      <c r="K24" s="276"/>
    </row>
    <row r="25" ht="15" customHeight="1">
      <c r="B25" s="279"/>
      <c r="C25" s="278"/>
      <c r="D25" s="278" t="s">
        <v>673</v>
      </c>
      <c r="E25" s="278"/>
      <c r="F25" s="278"/>
      <c r="G25" s="278"/>
      <c r="H25" s="278"/>
      <c r="I25" s="278"/>
      <c r="J25" s="278"/>
      <c r="K25" s="276"/>
    </row>
    <row r="26" ht="15" customHeight="1">
      <c r="B26" s="279"/>
      <c r="C26" s="280"/>
      <c r="D26" s="278" t="s">
        <v>674</v>
      </c>
      <c r="E26" s="278"/>
      <c r="F26" s="278"/>
      <c r="G26" s="278"/>
      <c r="H26" s="278"/>
      <c r="I26" s="278"/>
      <c r="J26" s="278"/>
      <c r="K26" s="276"/>
    </row>
    <row r="27" ht="12.75" customHeight="1">
      <c r="B27" s="279"/>
      <c r="C27" s="280"/>
      <c r="D27" s="280"/>
      <c r="E27" s="280"/>
      <c r="F27" s="280"/>
      <c r="G27" s="280"/>
      <c r="H27" s="280"/>
      <c r="I27" s="280"/>
      <c r="J27" s="280"/>
      <c r="K27" s="276"/>
    </row>
    <row r="28" ht="15" customHeight="1">
      <c r="B28" s="279"/>
      <c r="C28" s="280"/>
      <c r="D28" s="278" t="s">
        <v>675</v>
      </c>
      <c r="E28" s="278"/>
      <c r="F28" s="278"/>
      <c r="G28" s="278"/>
      <c r="H28" s="278"/>
      <c r="I28" s="278"/>
      <c r="J28" s="278"/>
      <c r="K28" s="276"/>
    </row>
    <row r="29" ht="15" customHeight="1">
      <c r="B29" s="279"/>
      <c r="C29" s="280"/>
      <c r="D29" s="278" t="s">
        <v>676</v>
      </c>
      <c r="E29" s="278"/>
      <c r="F29" s="278"/>
      <c r="G29" s="278"/>
      <c r="H29" s="278"/>
      <c r="I29" s="278"/>
      <c r="J29" s="278"/>
      <c r="K29" s="276"/>
    </row>
    <row r="30" ht="12.75" customHeight="1">
      <c r="B30" s="279"/>
      <c r="C30" s="280"/>
      <c r="D30" s="280"/>
      <c r="E30" s="280"/>
      <c r="F30" s="280"/>
      <c r="G30" s="280"/>
      <c r="H30" s="280"/>
      <c r="I30" s="280"/>
      <c r="J30" s="280"/>
      <c r="K30" s="276"/>
    </row>
    <row r="31" ht="15" customHeight="1">
      <c r="B31" s="279"/>
      <c r="C31" s="280"/>
      <c r="D31" s="278" t="s">
        <v>677</v>
      </c>
      <c r="E31" s="278"/>
      <c r="F31" s="278"/>
      <c r="G31" s="278"/>
      <c r="H31" s="278"/>
      <c r="I31" s="278"/>
      <c r="J31" s="278"/>
      <c r="K31" s="276"/>
    </row>
    <row r="32" ht="15" customHeight="1">
      <c r="B32" s="279"/>
      <c r="C32" s="280"/>
      <c r="D32" s="278" t="s">
        <v>678</v>
      </c>
      <c r="E32" s="278"/>
      <c r="F32" s="278"/>
      <c r="G32" s="278"/>
      <c r="H32" s="278"/>
      <c r="I32" s="278"/>
      <c r="J32" s="278"/>
      <c r="K32" s="276"/>
    </row>
    <row r="33" ht="15" customHeight="1">
      <c r="B33" s="279"/>
      <c r="C33" s="280"/>
      <c r="D33" s="278" t="s">
        <v>679</v>
      </c>
      <c r="E33" s="278"/>
      <c r="F33" s="278"/>
      <c r="G33" s="278"/>
      <c r="H33" s="278"/>
      <c r="I33" s="278"/>
      <c r="J33" s="278"/>
      <c r="K33" s="276"/>
    </row>
    <row r="34" ht="15" customHeight="1">
      <c r="B34" s="279"/>
      <c r="C34" s="280"/>
      <c r="D34" s="278"/>
      <c r="E34" s="282" t="s">
        <v>111</v>
      </c>
      <c r="F34" s="278"/>
      <c r="G34" s="278" t="s">
        <v>680</v>
      </c>
      <c r="H34" s="278"/>
      <c r="I34" s="278"/>
      <c r="J34" s="278"/>
      <c r="K34" s="276"/>
    </row>
    <row r="35" ht="30.75" customHeight="1">
      <c r="B35" s="279"/>
      <c r="C35" s="280"/>
      <c r="D35" s="278"/>
      <c r="E35" s="282" t="s">
        <v>681</v>
      </c>
      <c r="F35" s="278"/>
      <c r="G35" s="278" t="s">
        <v>682</v>
      </c>
      <c r="H35" s="278"/>
      <c r="I35" s="278"/>
      <c r="J35" s="278"/>
      <c r="K35" s="276"/>
    </row>
    <row r="36" ht="15" customHeight="1">
      <c r="B36" s="279"/>
      <c r="C36" s="280"/>
      <c r="D36" s="278"/>
      <c r="E36" s="282" t="s">
        <v>51</v>
      </c>
      <c r="F36" s="278"/>
      <c r="G36" s="278" t="s">
        <v>683</v>
      </c>
      <c r="H36" s="278"/>
      <c r="I36" s="278"/>
      <c r="J36" s="278"/>
      <c r="K36" s="276"/>
    </row>
    <row r="37" ht="15" customHeight="1">
      <c r="B37" s="279"/>
      <c r="C37" s="280"/>
      <c r="D37" s="278"/>
      <c r="E37" s="282" t="s">
        <v>112</v>
      </c>
      <c r="F37" s="278"/>
      <c r="G37" s="278" t="s">
        <v>684</v>
      </c>
      <c r="H37" s="278"/>
      <c r="I37" s="278"/>
      <c r="J37" s="278"/>
      <c r="K37" s="276"/>
    </row>
    <row r="38" ht="15" customHeight="1">
      <c r="B38" s="279"/>
      <c r="C38" s="280"/>
      <c r="D38" s="278"/>
      <c r="E38" s="282" t="s">
        <v>113</v>
      </c>
      <c r="F38" s="278"/>
      <c r="G38" s="278" t="s">
        <v>685</v>
      </c>
      <c r="H38" s="278"/>
      <c r="I38" s="278"/>
      <c r="J38" s="278"/>
      <c r="K38" s="276"/>
    </row>
    <row r="39" ht="15" customHeight="1">
      <c r="B39" s="279"/>
      <c r="C39" s="280"/>
      <c r="D39" s="278"/>
      <c r="E39" s="282" t="s">
        <v>114</v>
      </c>
      <c r="F39" s="278"/>
      <c r="G39" s="278" t="s">
        <v>686</v>
      </c>
      <c r="H39" s="278"/>
      <c r="I39" s="278"/>
      <c r="J39" s="278"/>
      <c r="K39" s="276"/>
    </row>
    <row r="40" ht="15" customHeight="1">
      <c r="B40" s="279"/>
      <c r="C40" s="280"/>
      <c r="D40" s="278"/>
      <c r="E40" s="282" t="s">
        <v>687</v>
      </c>
      <c r="F40" s="278"/>
      <c r="G40" s="278" t="s">
        <v>688</v>
      </c>
      <c r="H40" s="278"/>
      <c r="I40" s="278"/>
      <c r="J40" s="278"/>
      <c r="K40" s="276"/>
    </row>
    <row r="41" ht="15" customHeight="1">
      <c r="B41" s="279"/>
      <c r="C41" s="280"/>
      <c r="D41" s="278"/>
      <c r="E41" s="282"/>
      <c r="F41" s="278"/>
      <c r="G41" s="278" t="s">
        <v>689</v>
      </c>
      <c r="H41" s="278"/>
      <c r="I41" s="278"/>
      <c r="J41" s="278"/>
      <c r="K41" s="276"/>
    </row>
    <row r="42" ht="15" customHeight="1">
      <c r="B42" s="279"/>
      <c r="C42" s="280"/>
      <c r="D42" s="278"/>
      <c r="E42" s="282" t="s">
        <v>690</v>
      </c>
      <c r="F42" s="278"/>
      <c r="G42" s="278" t="s">
        <v>691</v>
      </c>
      <c r="H42" s="278"/>
      <c r="I42" s="278"/>
      <c r="J42" s="278"/>
      <c r="K42" s="276"/>
    </row>
    <row r="43" ht="15" customHeight="1">
      <c r="B43" s="279"/>
      <c r="C43" s="280"/>
      <c r="D43" s="278"/>
      <c r="E43" s="282" t="s">
        <v>116</v>
      </c>
      <c r="F43" s="278"/>
      <c r="G43" s="278" t="s">
        <v>692</v>
      </c>
      <c r="H43" s="278"/>
      <c r="I43" s="278"/>
      <c r="J43" s="278"/>
      <c r="K43" s="276"/>
    </row>
    <row r="44" ht="12.75" customHeight="1">
      <c r="B44" s="279"/>
      <c r="C44" s="280"/>
      <c r="D44" s="278"/>
      <c r="E44" s="278"/>
      <c r="F44" s="278"/>
      <c r="G44" s="278"/>
      <c r="H44" s="278"/>
      <c r="I44" s="278"/>
      <c r="J44" s="278"/>
      <c r="K44" s="276"/>
    </row>
    <row r="45" ht="15" customHeight="1">
      <c r="B45" s="279"/>
      <c r="C45" s="280"/>
      <c r="D45" s="278" t="s">
        <v>693</v>
      </c>
      <c r="E45" s="278"/>
      <c r="F45" s="278"/>
      <c r="G45" s="278"/>
      <c r="H45" s="278"/>
      <c r="I45" s="278"/>
      <c r="J45" s="278"/>
      <c r="K45" s="276"/>
    </row>
    <row r="46" ht="15" customHeight="1">
      <c r="B46" s="279"/>
      <c r="C46" s="280"/>
      <c r="D46" s="280"/>
      <c r="E46" s="278" t="s">
        <v>694</v>
      </c>
      <c r="F46" s="278"/>
      <c r="G46" s="278"/>
      <c r="H46" s="278"/>
      <c r="I46" s="278"/>
      <c r="J46" s="278"/>
      <c r="K46" s="276"/>
    </row>
    <row r="47" ht="15" customHeight="1">
      <c r="B47" s="279"/>
      <c r="C47" s="280"/>
      <c r="D47" s="280"/>
      <c r="E47" s="278" t="s">
        <v>695</v>
      </c>
      <c r="F47" s="278"/>
      <c r="G47" s="278"/>
      <c r="H47" s="278"/>
      <c r="I47" s="278"/>
      <c r="J47" s="278"/>
      <c r="K47" s="276"/>
    </row>
    <row r="48" ht="15" customHeight="1">
      <c r="B48" s="279"/>
      <c r="C48" s="280"/>
      <c r="D48" s="280"/>
      <c r="E48" s="278" t="s">
        <v>696</v>
      </c>
      <c r="F48" s="278"/>
      <c r="G48" s="278"/>
      <c r="H48" s="278"/>
      <c r="I48" s="278"/>
      <c r="J48" s="278"/>
      <c r="K48" s="276"/>
    </row>
    <row r="49" ht="15" customHeight="1">
      <c r="B49" s="279"/>
      <c r="C49" s="280"/>
      <c r="D49" s="278" t="s">
        <v>697</v>
      </c>
      <c r="E49" s="278"/>
      <c r="F49" s="278"/>
      <c r="G49" s="278"/>
      <c r="H49" s="278"/>
      <c r="I49" s="278"/>
      <c r="J49" s="278"/>
      <c r="K49" s="276"/>
    </row>
    <row r="50" ht="25.5" customHeight="1">
      <c r="B50" s="274"/>
      <c r="C50" s="275" t="s">
        <v>698</v>
      </c>
      <c r="D50" s="275"/>
      <c r="E50" s="275"/>
      <c r="F50" s="275"/>
      <c r="G50" s="275"/>
      <c r="H50" s="275"/>
      <c r="I50" s="275"/>
      <c r="J50" s="275"/>
      <c r="K50" s="276"/>
    </row>
    <row r="51" ht="5.25" customHeight="1">
      <c r="B51" s="274"/>
      <c r="C51" s="277"/>
      <c r="D51" s="277"/>
      <c r="E51" s="277"/>
      <c r="F51" s="277"/>
      <c r="G51" s="277"/>
      <c r="H51" s="277"/>
      <c r="I51" s="277"/>
      <c r="J51" s="277"/>
      <c r="K51" s="276"/>
    </row>
    <row r="52" ht="15" customHeight="1">
      <c r="B52" s="274"/>
      <c r="C52" s="278" t="s">
        <v>699</v>
      </c>
      <c r="D52" s="278"/>
      <c r="E52" s="278"/>
      <c r="F52" s="278"/>
      <c r="G52" s="278"/>
      <c r="H52" s="278"/>
      <c r="I52" s="278"/>
      <c r="J52" s="278"/>
      <c r="K52" s="276"/>
    </row>
    <row r="53" ht="15" customHeight="1">
      <c r="B53" s="274"/>
      <c r="C53" s="278" t="s">
        <v>700</v>
      </c>
      <c r="D53" s="278"/>
      <c r="E53" s="278"/>
      <c r="F53" s="278"/>
      <c r="G53" s="278"/>
      <c r="H53" s="278"/>
      <c r="I53" s="278"/>
      <c r="J53" s="278"/>
      <c r="K53" s="276"/>
    </row>
    <row r="54" ht="12.75" customHeight="1">
      <c r="B54" s="274"/>
      <c r="C54" s="278"/>
      <c r="D54" s="278"/>
      <c r="E54" s="278"/>
      <c r="F54" s="278"/>
      <c r="G54" s="278"/>
      <c r="H54" s="278"/>
      <c r="I54" s="278"/>
      <c r="J54" s="278"/>
      <c r="K54" s="276"/>
    </row>
    <row r="55" ht="15" customHeight="1">
      <c r="B55" s="274"/>
      <c r="C55" s="278" t="s">
        <v>701</v>
      </c>
      <c r="D55" s="278"/>
      <c r="E55" s="278"/>
      <c r="F55" s="278"/>
      <c r="G55" s="278"/>
      <c r="H55" s="278"/>
      <c r="I55" s="278"/>
      <c r="J55" s="278"/>
      <c r="K55" s="276"/>
    </row>
    <row r="56" ht="15" customHeight="1">
      <c r="B56" s="274"/>
      <c r="C56" s="280"/>
      <c r="D56" s="278" t="s">
        <v>702</v>
      </c>
      <c r="E56" s="278"/>
      <c r="F56" s="278"/>
      <c r="G56" s="278"/>
      <c r="H56" s="278"/>
      <c r="I56" s="278"/>
      <c r="J56" s="278"/>
      <c r="K56" s="276"/>
    </row>
    <row r="57" ht="15" customHeight="1">
      <c r="B57" s="274"/>
      <c r="C57" s="280"/>
      <c r="D57" s="278" t="s">
        <v>703</v>
      </c>
      <c r="E57" s="278"/>
      <c r="F57" s="278"/>
      <c r="G57" s="278"/>
      <c r="H57" s="278"/>
      <c r="I57" s="278"/>
      <c r="J57" s="278"/>
      <c r="K57" s="276"/>
    </row>
    <row r="58" ht="15" customHeight="1">
      <c r="B58" s="274"/>
      <c r="C58" s="280"/>
      <c r="D58" s="278" t="s">
        <v>704</v>
      </c>
      <c r="E58" s="278"/>
      <c r="F58" s="278"/>
      <c r="G58" s="278"/>
      <c r="H58" s="278"/>
      <c r="I58" s="278"/>
      <c r="J58" s="278"/>
      <c r="K58" s="276"/>
    </row>
    <row r="59" ht="15" customHeight="1">
      <c r="B59" s="274"/>
      <c r="C59" s="280"/>
      <c r="D59" s="278" t="s">
        <v>705</v>
      </c>
      <c r="E59" s="278"/>
      <c r="F59" s="278"/>
      <c r="G59" s="278"/>
      <c r="H59" s="278"/>
      <c r="I59" s="278"/>
      <c r="J59" s="278"/>
      <c r="K59" s="276"/>
    </row>
    <row r="60" ht="15" customHeight="1">
      <c r="B60" s="274"/>
      <c r="C60" s="280"/>
      <c r="D60" s="283" t="s">
        <v>706</v>
      </c>
      <c r="E60" s="283"/>
      <c r="F60" s="283"/>
      <c r="G60" s="283"/>
      <c r="H60" s="283"/>
      <c r="I60" s="283"/>
      <c r="J60" s="283"/>
      <c r="K60" s="276"/>
    </row>
    <row r="61" ht="15" customHeight="1">
      <c r="B61" s="274"/>
      <c r="C61" s="280"/>
      <c r="D61" s="278" t="s">
        <v>707</v>
      </c>
      <c r="E61" s="278"/>
      <c r="F61" s="278"/>
      <c r="G61" s="278"/>
      <c r="H61" s="278"/>
      <c r="I61" s="278"/>
      <c r="J61" s="278"/>
      <c r="K61" s="276"/>
    </row>
    <row r="62" ht="12.75" customHeight="1">
      <c r="B62" s="274"/>
      <c r="C62" s="280"/>
      <c r="D62" s="280"/>
      <c r="E62" s="284"/>
      <c r="F62" s="280"/>
      <c r="G62" s="280"/>
      <c r="H62" s="280"/>
      <c r="I62" s="280"/>
      <c r="J62" s="280"/>
      <c r="K62" s="276"/>
    </row>
    <row r="63" ht="15" customHeight="1">
      <c r="B63" s="274"/>
      <c r="C63" s="280"/>
      <c r="D63" s="278" t="s">
        <v>708</v>
      </c>
      <c r="E63" s="278"/>
      <c r="F63" s="278"/>
      <c r="G63" s="278"/>
      <c r="H63" s="278"/>
      <c r="I63" s="278"/>
      <c r="J63" s="278"/>
      <c r="K63" s="276"/>
    </row>
    <row r="64" ht="15" customHeight="1">
      <c r="B64" s="274"/>
      <c r="C64" s="280"/>
      <c r="D64" s="283" t="s">
        <v>709</v>
      </c>
      <c r="E64" s="283"/>
      <c r="F64" s="283"/>
      <c r="G64" s="283"/>
      <c r="H64" s="283"/>
      <c r="I64" s="283"/>
      <c r="J64" s="283"/>
      <c r="K64" s="276"/>
    </row>
    <row r="65" ht="15" customHeight="1">
      <c r="B65" s="274"/>
      <c r="C65" s="280"/>
      <c r="D65" s="278" t="s">
        <v>710</v>
      </c>
      <c r="E65" s="278"/>
      <c r="F65" s="278"/>
      <c r="G65" s="278"/>
      <c r="H65" s="278"/>
      <c r="I65" s="278"/>
      <c r="J65" s="278"/>
      <c r="K65" s="276"/>
    </row>
    <row r="66" ht="15" customHeight="1">
      <c r="B66" s="274"/>
      <c r="C66" s="280"/>
      <c r="D66" s="278" t="s">
        <v>711</v>
      </c>
      <c r="E66" s="278"/>
      <c r="F66" s="278"/>
      <c r="G66" s="278"/>
      <c r="H66" s="278"/>
      <c r="I66" s="278"/>
      <c r="J66" s="278"/>
      <c r="K66" s="276"/>
    </row>
    <row r="67" ht="15" customHeight="1">
      <c r="B67" s="274"/>
      <c r="C67" s="280"/>
      <c r="D67" s="278" t="s">
        <v>712</v>
      </c>
      <c r="E67" s="278"/>
      <c r="F67" s="278"/>
      <c r="G67" s="278"/>
      <c r="H67" s="278"/>
      <c r="I67" s="278"/>
      <c r="J67" s="278"/>
      <c r="K67" s="276"/>
    </row>
    <row r="68" ht="15" customHeight="1">
      <c r="B68" s="274"/>
      <c r="C68" s="280"/>
      <c r="D68" s="278" t="s">
        <v>713</v>
      </c>
      <c r="E68" s="278"/>
      <c r="F68" s="278"/>
      <c r="G68" s="278"/>
      <c r="H68" s="278"/>
      <c r="I68" s="278"/>
      <c r="J68" s="278"/>
      <c r="K68" s="276"/>
    </row>
    <row r="69" ht="12.75" customHeight="1">
      <c r="B69" s="285"/>
      <c r="C69" s="286"/>
      <c r="D69" s="286"/>
      <c r="E69" s="286"/>
      <c r="F69" s="286"/>
      <c r="G69" s="286"/>
      <c r="H69" s="286"/>
      <c r="I69" s="286"/>
      <c r="J69" s="286"/>
      <c r="K69" s="287"/>
    </row>
    <row r="70" ht="18.75" customHeight="1">
      <c r="B70" s="288"/>
      <c r="C70" s="288"/>
      <c r="D70" s="288"/>
      <c r="E70" s="288"/>
      <c r="F70" s="288"/>
      <c r="G70" s="288"/>
      <c r="H70" s="288"/>
      <c r="I70" s="288"/>
      <c r="J70" s="288"/>
      <c r="K70" s="289"/>
    </row>
    <row r="71" ht="18.75" customHeight="1">
      <c r="B71" s="289"/>
      <c r="C71" s="289"/>
      <c r="D71" s="289"/>
      <c r="E71" s="289"/>
      <c r="F71" s="289"/>
      <c r="G71" s="289"/>
      <c r="H71" s="289"/>
      <c r="I71" s="289"/>
      <c r="J71" s="289"/>
      <c r="K71" s="289"/>
    </row>
    <row r="72" ht="7.5" customHeight="1">
      <c r="B72" s="290"/>
      <c r="C72" s="291"/>
      <c r="D72" s="291"/>
      <c r="E72" s="291"/>
      <c r="F72" s="291"/>
      <c r="G72" s="291"/>
      <c r="H72" s="291"/>
      <c r="I72" s="291"/>
      <c r="J72" s="291"/>
      <c r="K72" s="292"/>
    </row>
    <row r="73" ht="45" customHeight="1">
      <c r="B73" s="293"/>
      <c r="C73" s="294" t="s">
        <v>88</v>
      </c>
      <c r="D73" s="294"/>
      <c r="E73" s="294"/>
      <c r="F73" s="294"/>
      <c r="G73" s="294"/>
      <c r="H73" s="294"/>
      <c r="I73" s="294"/>
      <c r="J73" s="294"/>
      <c r="K73" s="295"/>
    </row>
    <row r="74" ht="17.25" customHeight="1">
      <c r="B74" s="293"/>
      <c r="C74" s="296" t="s">
        <v>714</v>
      </c>
      <c r="D74" s="296"/>
      <c r="E74" s="296"/>
      <c r="F74" s="296" t="s">
        <v>715</v>
      </c>
      <c r="G74" s="297"/>
      <c r="H74" s="296" t="s">
        <v>112</v>
      </c>
      <c r="I74" s="296" t="s">
        <v>55</v>
      </c>
      <c r="J74" s="296" t="s">
        <v>716</v>
      </c>
      <c r="K74" s="295"/>
    </row>
    <row r="75" ht="17.25" customHeight="1">
      <c r="B75" s="293"/>
      <c r="C75" s="298" t="s">
        <v>717</v>
      </c>
      <c r="D75" s="298"/>
      <c r="E75" s="298"/>
      <c r="F75" s="299" t="s">
        <v>718</v>
      </c>
      <c r="G75" s="300"/>
      <c r="H75" s="298"/>
      <c r="I75" s="298"/>
      <c r="J75" s="298" t="s">
        <v>719</v>
      </c>
      <c r="K75" s="295"/>
    </row>
    <row r="76" ht="5.25" customHeight="1">
      <c r="B76" s="293"/>
      <c r="C76" s="301"/>
      <c r="D76" s="301"/>
      <c r="E76" s="301"/>
      <c r="F76" s="301"/>
      <c r="G76" s="302"/>
      <c r="H76" s="301"/>
      <c r="I76" s="301"/>
      <c r="J76" s="301"/>
      <c r="K76" s="295"/>
    </row>
    <row r="77" ht="15" customHeight="1">
      <c r="B77" s="293"/>
      <c r="C77" s="282" t="s">
        <v>51</v>
      </c>
      <c r="D77" s="301"/>
      <c r="E77" s="301"/>
      <c r="F77" s="303" t="s">
        <v>720</v>
      </c>
      <c r="G77" s="302"/>
      <c r="H77" s="282" t="s">
        <v>721</v>
      </c>
      <c r="I77" s="282" t="s">
        <v>722</v>
      </c>
      <c r="J77" s="282">
        <v>20</v>
      </c>
      <c r="K77" s="295"/>
    </row>
    <row r="78" ht="15" customHeight="1">
      <c r="B78" s="293"/>
      <c r="C78" s="282" t="s">
        <v>723</v>
      </c>
      <c r="D78" s="282"/>
      <c r="E78" s="282"/>
      <c r="F78" s="303" t="s">
        <v>720</v>
      </c>
      <c r="G78" s="302"/>
      <c r="H78" s="282" t="s">
        <v>724</v>
      </c>
      <c r="I78" s="282" t="s">
        <v>722</v>
      </c>
      <c r="J78" s="282">
        <v>120</v>
      </c>
      <c r="K78" s="295"/>
    </row>
    <row r="79" ht="15" customHeight="1">
      <c r="B79" s="304"/>
      <c r="C79" s="282" t="s">
        <v>725</v>
      </c>
      <c r="D79" s="282"/>
      <c r="E79" s="282"/>
      <c r="F79" s="303" t="s">
        <v>726</v>
      </c>
      <c r="G79" s="302"/>
      <c r="H79" s="282" t="s">
        <v>727</v>
      </c>
      <c r="I79" s="282" t="s">
        <v>722</v>
      </c>
      <c r="J79" s="282">
        <v>50</v>
      </c>
      <c r="K79" s="295"/>
    </row>
    <row r="80" ht="15" customHeight="1">
      <c r="B80" s="304"/>
      <c r="C80" s="282" t="s">
        <v>728</v>
      </c>
      <c r="D80" s="282"/>
      <c r="E80" s="282"/>
      <c r="F80" s="303" t="s">
        <v>720</v>
      </c>
      <c r="G80" s="302"/>
      <c r="H80" s="282" t="s">
        <v>729</v>
      </c>
      <c r="I80" s="282" t="s">
        <v>730</v>
      </c>
      <c r="J80" s="282"/>
      <c r="K80" s="295"/>
    </row>
    <row r="81" ht="15" customHeight="1">
      <c r="B81" s="304"/>
      <c r="C81" s="305" t="s">
        <v>731</v>
      </c>
      <c r="D81" s="305"/>
      <c r="E81" s="305"/>
      <c r="F81" s="306" t="s">
        <v>726</v>
      </c>
      <c r="G81" s="305"/>
      <c r="H81" s="305" t="s">
        <v>732</v>
      </c>
      <c r="I81" s="305" t="s">
        <v>722</v>
      </c>
      <c r="J81" s="305">
        <v>15</v>
      </c>
      <c r="K81" s="295"/>
    </row>
    <row r="82" ht="15" customHeight="1">
      <c r="B82" s="304"/>
      <c r="C82" s="305" t="s">
        <v>733</v>
      </c>
      <c r="D82" s="305"/>
      <c r="E82" s="305"/>
      <c r="F82" s="306" t="s">
        <v>726</v>
      </c>
      <c r="G82" s="305"/>
      <c r="H82" s="305" t="s">
        <v>734</v>
      </c>
      <c r="I82" s="305" t="s">
        <v>722</v>
      </c>
      <c r="J82" s="305">
        <v>15</v>
      </c>
      <c r="K82" s="295"/>
    </row>
    <row r="83" ht="15" customHeight="1">
      <c r="B83" s="304"/>
      <c r="C83" s="305" t="s">
        <v>735</v>
      </c>
      <c r="D83" s="305"/>
      <c r="E83" s="305"/>
      <c r="F83" s="306" t="s">
        <v>726</v>
      </c>
      <c r="G83" s="305"/>
      <c r="H83" s="305" t="s">
        <v>736</v>
      </c>
      <c r="I83" s="305" t="s">
        <v>722</v>
      </c>
      <c r="J83" s="305">
        <v>20</v>
      </c>
      <c r="K83" s="295"/>
    </row>
    <row r="84" ht="15" customHeight="1">
      <c r="B84" s="304"/>
      <c r="C84" s="305" t="s">
        <v>737</v>
      </c>
      <c r="D84" s="305"/>
      <c r="E84" s="305"/>
      <c r="F84" s="306" t="s">
        <v>726</v>
      </c>
      <c r="G84" s="305"/>
      <c r="H84" s="305" t="s">
        <v>738</v>
      </c>
      <c r="I84" s="305" t="s">
        <v>722</v>
      </c>
      <c r="J84" s="305">
        <v>20</v>
      </c>
      <c r="K84" s="295"/>
    </row>
    <row r="85" ht="15" customHeight="1">
      <c r="B85" s="304"/>
      <c r="C85" s="282" t="s">
        <v>739</v>
      </c>
      <c r="D85" s="282"/>
      <c r="E85" s="282"/>
      <c r="F85" s="303" t="s">
        <v>726</v>
      </c>
      <c r="G85" s="302"/>
      <c r="H85" s="282" t="s">
        <v>740</v>
      </c>
      <c r="I85" s="282" t="s">
        <v>722</v>
      </c>
      <c r="J85" s="282">
        <v>50</v>
      </c>
      <c r="K85" s="295"/>
    </row>
    <row r="86" ht="15" customHeight="1">
      <c r="B86" s="304"/>
      <c r="C86" s="282" t="s">
        <v>741</v>
      </c>
      <c r="D86" s="282"/>
      <c r="E86" s="282"/>
      <c r="F86" s="303" t="s">
        <v>726</v>
      </c>
      <c r="G86" s="302"/>
      <c r="H86" s="282" t="s">
        <v>742</v>
      </c>
      <c r="I86" s="282" t="s">
        <v>722</v>
      </c>
      <c r="J86" s="282">
        <v>20</v>
      </c>
      <c r="K86" s="295"/>
    </row>
    <row r="87" ht="15" customHeight="1">
      <c r="B87" s="304"/>
      <c r="C87" s="282" t="s">
        <v>743</v>
      </c>
      <c r="D87" s="282"/>
      <c r="E87" s="282"/>
      <c r="F87" s="303" t="s">
        <v>726</v>
      </c>
      <c r="G87" s="302"/>
      <c r="H87" s="282" t="s">
        <v>744</v>
      </c>
      <c r="I87" s="282" t="s">
        <v>722</v>
      </c>
      <c r="J87" s="282">
        <v>20</v>
      </c>
      <c r="K87" s="295"/>
    </row>
    <row r="88" ht="15" customHeight="1">
      <c r="B88" s="304"/>
      <c r="C88" s="282" t="s">
        <v>745</v>
      </c>
      <c r="D88" s="282"/>
      <c r="E88" s="282"/>
      <c r="F88" s="303" t="s">
        <v>726</v>
      </c>
      <c r="G88" s="302"/>
      <c r="H88" s="282" t="s">
        <v>746</v>
      </c>
      <c r="I88" s="282" t="s">
        <v>722</v>
      </c>
      <c r="J88" s="282">
        <v>50</v>
      </c>
      <c r="K88" s="295"/>
    </row>
    <row r="89" ht="15" customHeight="1">
      <c r="B89" s="304"/>
      <c r="C89" s="282" t="s">
        <v>747</v>
      </c>
      <c r="D89" s="282"/>
      <c r="E89" s="282"/>
      <c r="F89" s="303" t="s">
        <v>726</v>
      </c>
      <c r="G89" s="302"/>
      <c r="H89" s="282" t="s">
        <v>747</v>
      </c>
      <c r="I89" s="282" t="s">
        <v>722</v>
      </c>
      <c r="J89" s="282">
        <v>50</v>
      </c>
      <c r="K89" s="295"/>
    </row>
    <row r="90" ht="15" customHeight="1">
      <c r="B90" s="304"/>
      <c r="C90" s="282" t="s">
        <v>117</v>
      </c>
      <c r="D90" s="282"/>
      <c r="E90" s="282"/>
      <c r="F90" s="303" t="s">
        <v>726</v>
      </c>
      <c r="G90" s="302"/>
      <c r="H90" s="282" t="s">
        <v>748</v>
      </c>
      <c r="I90" s="282" t="s">
        <v>722</v>
      </c>
      <c r="J90" s="282">
        <v>255</v>
      </c>
      <c r="K90" s="295"/>
    </row>
    <row r="91" ht="15" customHeight="1">
      <c r="B91" s="304"/>
      <c r="C91" s="282" t="s">
        <v>749</v>
      </c>
      <c r="D91" s="282"/>
      <c r="E91" s="282"/>
      <c r="F91" s="303" t="s">
        <v>720</v>
      </c>
      <c r="G91" s="302"/>
      <c r="H91" s="282" t="s">
        <v>750</v>
      </c>
      <c r="I91" s="282" t="s">
        <v>751</v>
      </c>
      <c r="J91" s="282"/>
      <c r="K91" s="295"/>
    </row>
    <row r="92" ht="15" customHeight="1">
      <c r="B92" s="304"/>
      <c r="C92" s="282" t="s">
        <v>752</v>
      </c>
      <c r="D92" s="282"/>
      <c r="E92" s="282"/>
      <c r="F92" s="303" t="s">
        <v>720</v>
      </c>
      <c r="G92" s="302"/>
      <c r="H92" s="282" t="s">
        <v>753</v>
      </c>
      <c r="I92" s="282" t="s">
        <v>754</v>
      </c>
      <c r="J92" s="282"/>
      <c r="K92" s="295"/>
    </row>
    <row r="93" ht="15" customHeight="1">
      <c r="B93" s="304"/>
      <c r="C93" s="282" t="s">
        <v>755</v>
      </c>
      <c r="D93" s="282"/>
      <c r="E93" s="282"/>
      <c r="F93" s="303" t="s">
        <v>720</v>
      </c>
      <c r="G93" s="302"/>
      <c r="H93" s="282" t="s">
        <v>755</v>
      </c>
      <c r="I93" s="282" t="s">
        <v>754</v>
      </c>
      <c r="J93" s="282"/>
      <c r="K93" s="295"/>
    </row>
    <row r="94" ht="15" customHeight="1">
      <c r="B94" s="304"/>
      <c r="C94" s="282" t="s">
        <v>36</v>
      </c>
      <c r="D94" s="282"/>
      <c r="E94" s="282"/>
      <c r="F94" s="303" t="s">
        <v>720</v>
      </c>
      <c r="G94" s="302"/>
      <c r="H94" s="282" t="s">
        <v>756</v>
      </c>
      <c r="I94" s="282" t="s">
        <v>754</v>
      </c>
      <c r="J94" s="282"/>
      <c r="K94" s="295"/>
    </row>
    <row r="95" ht="15" customHeight="1">
      <c r="B95" s="304"/>
      <c r="C95" s="282" t="s">
        <v>46</v>
      </c>
      <c r="D95" s="282"/>
      <c r="E95" s="282"/>
      <c r="F95" s="303" t="s">
        <v>720</v>
      </c>
      <c r="G95" s="302"/>
      <c r="H95" s="282" t="s">
        <v>757</v>
      </c>
      <c r="I95" s="282" t="s">
        <v>754</v>
      </c>
      <c r="J95" s="282"/>
      <c r="K95" s="295"/>
    </row>
    <row r="96" ht="15" customHeight="1">
      <c r="B96" s="307"/>
      <c r="C96" s="308"/>
      <c r="D96" s="308"/>
      <c r="E96" s="308"/>
      <c r="F96" s="308"/>
      <c r="G96" s="308"/>
      <c r="H96" s="308"/>
      <c r="I96" s="308"/>
      <c r="J96" s="308"/>
      <c r="K96" s="309"/>
    </row>
    <row r="97" ht="18.75" customHeight="1">
      <c r="B97" s="310"/>
      <c r="C97" s="311"/>
      <c r="D97" s="311"/>
      <c r="E97" s="311"/>
      <c r="F97" s="311"/>
      <c r="G97" s="311"/>
      <c r="H97" s="311"/>
      <c r="I97" s="311"/>
      <c r="J97" s="311"/>
      <c r="K97" s="310"/>
    </row>
    <row r="98" ht="18.75" customHeight="1">
      <c r="B98" s="289"/>
      <c r="C98" s="289"/>
      <c r="D98" s="289"/>
      <c r="E98" s="289"/>
      <c r="F98" s="289"/>
      <c r="G98" s="289"/>
      <c r="H98" s="289"/>
      <c r="I98" s="289"/>
      <c r="J98" s="289"/>
      <c r="K98" s="289"/>
    </row>
    <row r="99" ht="7.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2"/>
    </row>
    <row r="100" ht="45" customHeight="1">
      <c r="B100" s="293"/>
      <c r="C100" s="294" t="s">
        <v>758</v>
      </c>
      <c r="D100" s="294"/>
      <c r="E100" s="294"/>
      <c r="F100" s="294"/>
      <c r="G100" s="294"/>
      <c r="H100" s="294"/>
      <c r="I100" s="294"/>
      <c r="J100" s="294"/>
      <c r="K100" s="295"/>
    </row>
    <row r="101" ht="17.25" customHeight="1">
      <c r="B101" s="293"/>
      <c r="C101" s="296" t="s">
        <v>714</v>
      </c>
      <c r="D101" s="296"/>
      <c r="E101" s="296"/>
      <c r="F101" s="296" t="s">
        <v>715</v>
      </c>
      <c r="G101" s="297"/>
      <c r="H101" s="296" t="s">
        <v>112</v>
      </c>
      <c r="I101" s="296" t="s">
        <v>55</v>
      </c>
      <c r="J101" s="296" t="s">
        <v>716</v>
      </c>
      <c r="K101" s="295"/>
    </row>
    <row r="102" ht="17.25" customHeight="1">
      <c r="B102" s="293"/>
      <c r="C102" s="298" t="s">
        <v>717</v>
      </c>
      <c r="D102" s="298"/>
      <c r="E102" s="298"/>
      <c r="F102" s="299" t="s">
        <v>718</v>
      </c>
      <c r="G102" s="300"/>
      <c r="H102" s="298"/>
      <c r="I102" s="298"/>
      <c r="J102" s="298" t="s">
        <v>719</v>
      </c>
      <c r="K102" s="295"/>
    </row>
    <row r="103" ht="5.25" customHeight="1">
      <c r="B103" s="293"/>
      <c r="C103" s="296"/>
      <c r="D103" s="296"/>
      <c r="E103" s="296"/>
      <c r="F103" s="296"/>
      <c r="G103" s="312"/>
      <c r="H103" s="296"/>
      <c r="I103" s="296"/>
      <c r="J103" s="296"/>
      <c r="K103" s="295"/>
    </row>
    <row r="104" ht="15" customHeight="1">
      <c r="B104" s="293"/>
      <c r="C104" s="282" t="s">
        <v>51</v>
      </c>
      <c r="D104" s="301"/>
      <c r="E104" s="301"/>
      <c r="F104" s="303" t="s">
        <v>720</v>
      </c>
      <c r="G104" s="312"/>
      <c r="H104" s="282" t="s">
        <v>759</v>
      </c>
      <c r="I104" s="282" t="s">
        <v>722</v>
      </c>
      <c r="J104" s="282">
        <v>20</v>
      </c>
      <c r="K104" s="295"/>
    </row>
    <row r="105" ht="15" customHeight="1">
      <c r="B105" s="293"/>
      <c r="C105" s="282" t="s">
        <v>723</v>
      </c>
      <c r="D105" s="282"/>
      <c r="E105" s="282"/>
      <c r="F105" s="303" t="s">
        <v>720</v>
      </c>
      <c r="G105" s="282"/>
      <c r="H105" s="282" t="s">
        <v>759</v>
      </c>
      <c r="I105" s="282" t="s">
        <v>722</v>
      </c>
      <c r="J105" s="282">
        <v>120</v>
      </c>
      <c r="K105" s="295"/>
    </row>
    <row r="106" ht="15" customHeight="1">
      <c r="B106" s="304"/>
      <c r="C106" s="282" t="s">
        <v>725</v>
      </c>
      <c r="D106" s="282"/>
      <c r="E106" s="282"/>
      <c r="F106" s="303" t="s">
        <v>726</v>
      </c>
      <c r="G106" s="282"/>
      <c r="H106" s="282" t="s">
        <v>759</v>
      </c>
      <c r="I106" s="282" t="s">
        <v>722</v>
      </c>
      <c r="J106" s="282">
        <v>50</v>
      </c>
      <c r="K106" s="295"/>
    </row>
    <row r="107" ht="15" customHeight="1">
      <c r="B107" s="304"/>
      <c r="C107" s="282" t="s">
        <v>728</v>
      </c>
      <c r="D107" s="282"/>
      <c r="E107" s="282"/>
      <c r="F107" s="303" t="s">
        <v>720</v>
      </c>
      <c r="G107" s="282"/>
      <c r="H107" s="282" t="s">
        <v>759</v>
      </c>
      <c r="I107" s="282" t="s">
        <v>730</v>
      </c>
      <c r="J107" s="282"/>
      <c r="K107" s="295"/>
    </row>
    <row r="108" ht="15" customHeight="1">
      <c r="B108" s="304"/>
      <c r="C108" s="282" t="s">
        <v>739</v>
      </c>
      <c r="D108" s="282"/>
      <c r="E108" s="282"/>
      <c r="F108" s="303" t="s">
        <v>726</v>
      </c>
      <c r="G108" s="282"/>
      <c r="H108" s="282" t="s">
        <v>759</v>
      </c>
      <c r="I108" s="282" t="s">
        <v>722</v>
      </c>
      <c r="J108" s="282">
        <v>50</v>
      </c>
      <c r="K108" s="295"/>
    </row>
    <row r="109" ht="15" customHeight="1">
      <c r="B109" s="304"/>
      <c r="C109" s="282" t="s">
        <v>747</v>
      </c>
      <c r="D109" s="282"/>
      <c r="E109" s="282"/>
      <c r="F109" s="303" t="s">
        <v>726</v>
      </c>
      <c r="G109" s="282"/>
      <c r="H109" s="282" t="s">
        <v>759</v>
      </c>
      <c r="I109" s="282" t="s">
        <v>722</v>
      </c>
      <c r="J109" s="282">
        <v>50</v>
      </c>
      <c r="K109" s="295"/>
    </row>
    <row r="110" ht="15" customHeight="1">
      <c r="B110" s="304"/>
      <c r="C110" s="282" t="s">
        <v>745</v>
      </c>
      <c r="D110" s="282"/>
      <c r="E110" s="282"/>
      <c r="F110" s="303" t="s">
        <v>726</v>
      </c>
      <c r="G110" s="282"/>
      <c r="H110" s="282" t="s">
        <v>759</v>
      </c>
      <c r="I110" s="282" t="s">
        <v>722</v>
      </c>
      <c r="J110" s="282">
        <v>50</v>
      </c>
      <c r="K110" s="295"/>
    </row>
    <row r="111" ht="15" customHeight="1">
      <c r="B111" s="304"/>
      <c r="C111" s="282" t="s">
        <v>51</v>
      </c>
      <c r="D111" s="282"/>
      <c r="E111" s="282"/>
      <c r="F111" s="303" t="s">
        <v>720</v>
      </c>
      <c r="G111" s="282"/>
      <c r="H111" s="282" t="s">
        <v>760</v>
      </c>
      <c r="I111" s="282" t="s">
        <v>722</v>
      </c>
      <c r="J111" s="282">
        <v>20</v>
      </c>
      <c r="K111" s="295"/>
    </row>
    <row r="112" ht="15" customHeight="1">
      <c r="B112" s="304"/>
      <c r="C112" s="282" t="s">
        <v>761</v>
      </c>
      <c r="D112" s="282"/>
      <c r="E112" s="282"/>
      <c r="F112" s="303" t="s">
        <v>720</v>
      </c>
      <c r="G112" s="282"/>
      <c r="H112" s="282" t="s">
        <v>762</v>
      </c>
      <c r="I112" s="282" t="s">
        <v>722</v>
      </c>
      <c r="J112" s="282">
        <v>120</v>
      </c>
      <c r="K112" s="295"/>
    </row>
    <row r="113" ht="15" customHeight="1">
      <c r="B113" s="304"/>
      <c r="C113" s="282" t="s">
        <v>36</v>
      </c>
      <c r="D113" s="282"/>
      <c r="E113" s="282"/>
      <c r="F113" s="303" t="s">
        <v>720</v>
      </c>
      <c r="G113" s="282"/>
      <c r="H113" s="282" t="s">
        <v>763</v>
      </c>
      <c r="I113" s="282" t="s">
        <v>754</v>
      </c>
      <c r="J113" s="282"/>
      <c r="K113" s="295"/>
    </row>
    <row r="114" ht="15" customHeight="1">
      <c r="B114" s="304"/>
      <c r="C114" s="282" t="s">
        <v>46</v>
      </c>
      <c r="D114" s="282"/>
      <c r="E114" s="282"/>
      <c r="F114" s="303" t="s">
        <v>720</v>
      </c>
      <c r="G114" s="282"/>
      <c r="H114" s="282" t="s">
        <v>764</v>
      </c>
      <c r="I114" s="282" t="s">
        <v>754</v>
      </c>
      <c r="J114" s="282"/>
      <c r="K114" s="295"/>
    </row>
    <row r="115" ht="15" customHeight="1">
      <c r="B115" s="304"/>
      <c r="C115" s="282" t="s">
        <v>55</v>
      </c>
      <c r="D115" s="282"/>
      <c r="E115" s="282"/>
      <c r="F115" s="303" t="s">
        <v>720</v>
      </c>
      <c r="G115" s="282"/>
      <c r="H115" s="282" t="s">
        <v>765</v>
      </c>
      <c r="I115" s="282" t="s">
        <v>766</v>
      </c>
      <c r="J115" s="282"/>
      <c r="K115" s="295"/>
    </row>
    <row r="116" ht="15" customHeight="1">
      <c r="B116" s="307"/>
      <c r="C116" s="313"/>
      <c r="D116" s="313"/>
      <c r="E116" s="313"/>
      <c r="F116" s="313"/>
      <c r="G116" s="313"/>
      <c r="H116" s="313"/>
      <c r="I116" s="313"/>
      <c r="J116" s="313"/>
      <c r="K116" s="309"/>
    </row>
    <row r="117" ht="18.75" customHeight="1">
      <c r="B117" s="314"/>
      <c r="C117" s="278"/>
      <c r="D117" s="278"/>
      <c r="E117" s="278"/>
      <c r="F117" s="315"/>
      <c r="G117" s="278"/>
      <c r="H117" s="278"/>
      <c r="I117" s="278"/>
      <c r="J117" s="278"/>
      <c r="K117" s="314"/>
    </row>
    <row r="118" ht="18.75" customHeight="1">
      <c r="B118" s="289"/>
      <c r="C118" s="289"/>
      <c r="D118" s="289"/>
      <c r="E118" s="289"/>
      <c r="F118" s="289"/>
      <c r="G118" s="289"/>
      <c r="H118" s="289"/>
      <c r="I118" s="289"/>
      <c r="J118" s="289"/>
      <c r="K118" s="289"/>
    </row>
    <row r="119" ht="7.5" customHeight="1">
      <c r="B119" s="316"/>
      <c r="C119" s="317"/>
      <c r="D119" s="317"/>
      <c r="E119" s="317"/>
      <c r="F119" s="317"/>
      <c r="G119" s="317"/>
      <c r="H119" s="317"/>
      <c r="I119" s="317"/>
      <c r="J119" s="317"/>
      <c r="K119" s="318"/>
    </row>
    <row r="120" ht="45" customHeight="1">
      <c r="B120" s="319"/>
      <c r="C120" s="272" t="s">
        <v>767</v>
      </c>
      <c r="D120" s="272"/>
      <c r="E120" s="272"/>
      <c r="F120" s="272"/>
      <c r="G120" s="272"/>
      <c r="H120" s="272"/>
      <c r="I120" s="272"/>
      <c r="J120" s="272"/>
      <c r="K120" s="320"/>
    </row>
    <row r="121" ht="17.25" customHeight="1">
      <c r="B121" s="321"/>
      <c r="C121" s="296" t="s">
        <v>714</v>
      </c>
      <c r="D121" s="296"/>
      <c r="E121" s="296"/>
      <c r="F121" s="296" t="s">
        <v>715</v>
      </c>
      <c r="G121" s="297"/>
      <c r="H121" s="296" t="s">
        <v>112</v>
      </c>
      <c r="I121" s="296" t="s">
        <v>55</v>
      </c>
      <c r="J121" s="296" t="s">
        <v>716</v>
      </c>
      <c r="K121" s="322"/>
    </row>
    <row r="122" ht="17.25" customHeight="1">
      <c r="B122" s="321"/>
      <c r="C122" s="298" t="s">
        <v>717</v>
      </c>
      <c r="D122" s="298"/>
      <c r="E122" s="298"/>
      <c r="F122" s="299" t="s">
        <v>718</v>
      </c>
      <c r="G122" s="300"/>
      <c r="H122" s="298"/>
      <c r="I122" s="298"/>
      <c r="J122" s="298" t="s">
        <v>719</v>
      </c>
      <c r="K122" s="322"/>
    </row>
    <row r="123" ht="5.25" customHeight="1">
      <c r="B123" s="323"/>
      <c r="C123" s="301"/>
      <c r="D123" s="301"/>
      <c r="E123" s="301"/>
      <c r="F123" s="301"/>
      <c r="G123" s="282"/>
      <c r="H123" s="301"/>
      <c r="I123" s="301"/>
      <c r="J123" s="301"/>
      <c r="K123" s="324"/>
    </row>
    <row r="124" ht="15" customHeight="1">
      <c r="B124" s="323"/>
      <c r="C124" s="282" t="s">
        <v>723</v>
      </c>
      <c r="D124" s="301"/>
      <c r="E124" s="301"/>
      <c r="F124" s="303" t="s">
        <v>720</v>
      </c>
      <c r="G124" s="282"/>
      <c r="H124" s="282" t="s">
        <v>759</v>
      </c>
      <c r="I124" s="282" t="s">
        <v>722</v>
      </c>
      <c r="J124" s="282">
        <v>120</v>
      </c>
      <c r="K124" s="325"/>
    </row>
    <row r="125" ht="15" customHeight="1">
      <c r="B125" s="323"/>
      <c r="C125" s="282" t="s">
        <v>768</v>
      </c>
      <c r="D125" s="282"/>
      <c r="E125" s="282"/>
      <c r="F125" s="303" t="s">
        <v>720</v>
      </c>
      <c r="G125" s="282"/>
      <c r="H125" s="282" t="s">
        <v>769</v>
      </c>
      <c r="I125" s="282" t="s">
        <v>722</v>
      </c>
      <c r="J125" s="282" t="s">
        <v>770</v>
      </c>
      <c r="K125" s="325"/>
    </row>
    <row r="126" ht="15" customHeight="1">
      <c r="B126" s="323"/>
      <c r="C126" s="282" t="s">
        <v>669</v>
      </c>
      <c r="D126" s="282"/>
      <c r="E126" s="282"/>
      <c r="F126" s="303" t="s">
        <v>720</v>
      </c>
      <c r="G126" s="282"/>
      <c r="H126" s="282" t="s">
        <v>771</v>
      </c>
      <c r="I126" s="282" t="s">
        <v>722</v>
      </c>
      <c r="J126" s="282" t="s">
        <v>770</v>
      </c>
      <c r="K126" s="325"/>
    </row>
    <row r="127" ht="15" customHeight="1">
      <c r="B127" s="323"/>
      <c r="C127" s="282" t="s">
        <v>731</v>
      </c>
      <c r="D127" s="282"/>
      <c r="E127" s="282"/>
      <c r="F127" s="303" t="s">
        <v>726</v>
      </c>
      <c r="G127" s="282"/>
      <c r="H127" s="282" t="s">
        <v>732</v>
      </c>
      <c r="I127" s="282" t="s">
        <v>722</v>
      </c>
      <c r="J127" s="282">
        <v>15</v>
      </c>
      <c r="K127" s="325"/>
    </row>
    <row r="128" ht="15" customHeight="1">
      <c r="B128" s="323"/>
      <c r="C128" s="305" t="s">
        <v>733</v>
      </c>
      <c r="D128" s="305"/>
      <c r="E128" s="305"/>
      <c r="F128" s="306" t="s">
        <v>726</v>
      </c>
      <c r="G128" s="305"/>
      <c r="H128" s="305" t="s">
        <v>734</v>
      </c>
      <c r="I128" s="305" t="s">
        <v>722</v>
      </c>
      <c r="J128" s="305">
        <v>15</v>
      </c>
      <c r="K128" s="325"/>
    </row>
    <row r="129" ht="15" customHeight="1">
      <c r="B129" s="323"/>
      <c r="C129" s="305" t="s">
        <v>735</v>
      </c>
      <c r="D129" s="305"/>
      <c r="E129" s="305"/>
      <c r="F129" s="306" t="s">
        <v>726</v>
      </c>
      <c r="G129" s="305"/>
      <c r="H129" s="305" t="s">
        <v>736</v>
      </c>
      <c r="I129" s="305" t="s">
        <v>722</v>
      </c>
      <c r="J129" s="305">
        <v>20</v>
      </c>
      <c r="K129" s="325"/>
    </row>
    <row r="130" ht="15" customHeight="1">
      <c r="B130" s="323"/>
      <c r="C130" s="305" t="s">
        <v>737</v>
      </c>
      <c r="D130" s="305"/>
      <c r="E130" s="305"/>
      <c r="F130" s="306" t="s">
        <v>726</v>
      </c>
      <c r="G130" s="305"/>
      <c r="H130" s="305" t="s">
        <v>738</v>
      </c>
      <c r="I130" s="305" t="s">
        <v>722</v>
      </c>
      <c r="J130" s="305">
        <v>20</v>
      </c>
      <c r="K130" s="325"/>
    </row>
    <row r="131" ht="15" customHeight="1">
      <c r="B131" s="323"/>
      <c r="C131" s="282" t="s">
        <v>725</v>
      </c>
      <c r="D131" s="282"/>
      <c r="E131" s="282"/>
      <c r="F131" s="303" t="s">
        <v>726</v>
      </c>
      <c r="G131" s="282"/>
      <c r="H131" s="282" t="s">
        <v>759</v>
      </c>
      <c r="I131" s="282" t="s">
        <v>722</v>
      </c>
      <c r="J131" s="282">
        <v>50</v>
      </c>
      <c r="K131" s="325"/>
    </row>
    <row r="132" ht="15" customHeight="1">
      <c r="B132" s="323"/>
      <c r="C132" s="282" t="s">
        <v>739</v>
      </c>
      <c r="D132" s="282"/>
      <c r="E132" s="282"/>
      <c r="F132" s="303" t="s">
        <v>726</v>
      </c>
      <c r="G132" s="282"/>
      <c r="H132" s="282" t="s">
        <v>759</v>
      </c>
      <c r="I132" s="282" t="s">
        <v>722</v>
      </c>
      <c r="J132" s="282">
        <v>50</v>
      </c>
      <c r="K132" s="325"/>
    </row>
    <row r="133" ht="15" customHeight="1">
      <c r="B133" s="323"/>
      <c r="C133" s="282" t="s">
        <v>745</v>
      </c>
      <c r="D133" s="282"/>
      <c r="E133" s="282"/>
      <c r="F133" s="303" t="s">
        <v>726</v>
      </c>
      <c r="G133" s="282"/>
      <c r="H133" s="282" t="s">
        <v>759</v>
      </c>
      <c r="I133" s="282" t="s">
        <v>722</v>
      </c>
      <c r="J133" s="282">
        <v>50</v>
      </c>
      <c r="K133" s="325"/>
    </row>
    <row r="134" ht="15" customHeight="1">
      <c r="B134" s="323"/>
      <c r="C134" s="282" t="s">
        <v>747</v>
      </c>
      <c r="D134" s="282"/>
      <c r="E134" s="282"/>
      <c r="F134" s="303" t="s">
        <v>726</v>
      </c>
      <c r="G134" s="282"/>
      <c r="H134" s="282" t="s">
        <v>759</v>
      </c>
      <c r="I134" s="282" t="s">
        <v>722</v>
      </c>
      <c r="J134" s="282">
        <v>50</v>
      </c>
      <c r="K134" s="325"/>
    </row>
    <row r="135" ht="15" customHeight="1">
      <c r="B135" s="323"/>
      <c r="C135" s="282" t="s">
        <v>117</v>
      </c>
      <c r="D135" s="282"/>
      <c r="E135" s="282"/>
      <c r="F135" s="303" t="s">
        <v>726</v>
      </c>
      <c r="G135" s="282"/>
      <c r="H135" s="282" t="s">
        <v>772</v>
      </c>
      <c r="I135" s="282" t="s">
        <v>722</v>
      </c>
      <c r="J135" s="282">
        <v>255</v>
      </c>
      <c r="K135" s="325"/>
    </row>
    <row r="136" ht="15" customHeight="1">
      <c r="B136" s="323"/>
      <c r="C136" s="282" t="s">
        <v>749</v>
      </c>
      <c r="D136" s="282"/>
      <c r="E136" s="282"/>
      <c r="F136" s="303" t="s">
        <v>720</v>
      </c>
      <c r="G136" s="282"/>
      <c r="H136" s="282" t="s">
        <v>773</v>
      </c>
      <c r="I136" s="282" t="s">
        <v>751</v>
      </c>
      <c r="J136" s="282"/>
      <c r="K136" s="325"/>
    </row>
    <row r="137" ht="15" customHeight="1">
      <c r="B137" s="323"/>
      <c r="C137" s="282" t="s">
        <v>752</v>
      </c>
      <c r="D137" s="282"/>
      <c r="E137" s="282"/>
      <c r="F137" s="303" t="s">
        <v>720</v>
      </c>
      <c r="G137" s="282"/>
      <c r="H137" s="282" t="s">
        <v>774</v>
      </c>
      <c r="I137" s="282" t="s">
        <v>754</v>
      </c>
      <c r="J137" s="282"/>
      <c r="K137" s="325"/>
    </row>
    <row r="138" ht="15" customHeight="1">
      <c r="B138" s="323"/>
      <c r="C138" s="282" t="s">
        <v>755</v>
      </c>
      <c r="D138" s="282"/>
      <c r="E138" s="282"/>
      <c r="F138" s="303" t="s">
        <v>720</v>
      </c>
      <c r="G138" s="282"/>
      <c r="H138" s="282" t="s">
        <v>755</v>
      </c>
      <c r="I138" s="282" t="s">
        <v>754</v>
      </c>
      <c r="J138" s="282"/>
      <c r="K138" s="325"/>
    </row>
    <row r="139" ht="15" customHeight="1">
      <c r="B139" s="323"/>
      <c r="C139" s="282" t="s">
        <v>36</v>
      </c>
      <c r="D139" s="282"/>
      <c r="E139" s="282"/>
      <c r="F139" s="303" t="s">
        <v>720</v>
      </c>
      <c r="G139" s="282"/>
      <c r="H139" s="282" t="s">
        <v>775</v>
      </c>
      <c r="I139" s="282" t="s">
        <v>754</v>
      </c>
      <c r="J139" s="282"/>
      <c r="K139" s="325"/>
    </row>
    <row r="140" ht="15" customHeight="1">
      <c r="B140" s="323"/>
      <c r="C140" s="282" t="s">
        <v>776</v>
      </c>
      <c r="D140" s="282"/>
      <c r="E140" s="282"/>
      <c r="F140" s="303" t="s">
        <v>720</v>
      </c>
      <c r="G140" s="282"/>
      <c r="H140" s="282" t="s">
        <v>777</v>
      </c>
      <c r="I140" s="282" t="s">
        <v>754</v>
      </c>
      <c r="J140" s="282"/>
      <c r="K140" s="325"/>
    </row>
    <row r="141" ht="15" customHeight="1">
      <c r="B141" s="326"/>
      <c r="C141" s="327"/>
      <c r="D141" s="327"/>
      <c r="E141" s="327"/>
      <c r="F141" s="327"/>
      <c r="G141" s="327"/>
      <c r="H141" s="327"/>
      <c r="I141" s="327"/>
      <c r="J141" s="327"/>
      <c r="K141" s="328"/>
    </row>
    <row r="142" ht="18.75" customHeight="1">
      <c r="B142" s="278"/>
      <c r="C142" s="278"/>
      <c r="D142" s="278"/>
      <c r="E142" s="278"/>
      <c r="F142" s="315"/>
      <c r="G142" s="278"/>
      <c r="H142" s="278"/>
      <c r="I142" s="278"/>
      <c r="J142" s="278"/>
      <c r="K142" s="278"/>
    </row>
    <row r="143" ht="18.75" customHeight="1">
      <c r="B143" s="289"/>
      <c r="C143" s="289"/>
      <c r="D143" s="289"/>
      <c r="E143" s="289"/>
      <c r="F143" s="289"/>
      <c r="G143" s="289"/>
      <c r="H143" s="289"/>
      <c r="I143" s="289"/>
      <c r="J143" s="289"/>
      <c r="K143" s="289"/>
    </row>
    <row r="144" ht="7.5" customHeight="1">
      <c r="B144" s="290"/>
      <c r="C144" s="291"/>
      <c r="D144" s="291"/>
      <c r="E144" s="291"/>
      <c r="F144" s="291"/>
      <c r="G144" s="291"/>
      <c r="H144" s="291"/>
      <c r="I144" s="291"/>
      <c r="J144" s="291"/>
      <c r="K144" s="292"/>
    </row>
    <row r="145" ht="45" customHeight="1">
      <c r="B145" s="293"/>
      <c r="C145" s="294" t="s">
        <v>778</v>
      </c>
      <c r="D145" s="294"/>
      <c r="E145" s="294"/>
      <c r="F145" s="294"/>
      <c r="G145" s="294"/>
      <c r="H145" s="294"/>
      <c r="I145" s="294"/>
      <c r="J145" s="294"/>
      <c r="K145" s="295"/>
    </row>
    <row r="146" ht="17.25" customHeight="1">
      <c r="B146" s="293"/>
      <c r="C146" s="296" t="s">
        <v>714</v>
      </c>
      <c r="D146" s="296"/>
      <c r="E146" s="296"/>
      <c r="F146" s="296" t="s">
        <v>715</v>
      </c>
      <c r="G146" s="297"/>
      <c r="H146" s="296" t="s">
        <v>112</v>
      </c>
      <c r="I146" s="296" t="s">
        <v>55</v>
      </c>
      <c r="J146" s="296" t="s">
        <v>716</v>
      </c>
      <c r="K146" s="295"/>
    </row>
    <row r="147" ht="17.25" customHeight="1">
      <c r="B147" s="293"/>
      <c r="C147" s="298" t="s">
        <v>717</v>
      </c>
      <c r="D147" s="298"/>
      <c r="E147" s="298"/>
      <c r="F147" s="299" t="s">
        <v>718</v>
      </c>
      <c r="G147" s="300"/>
      <c r="H147" s="298"/>
      <c r="I147" s="298"/>
      <c r="J147" s="298" t="s">
        <v>719</v>
      </c>
      <c r="K147" s="295"/>
    </row>
    <row r="148" ht="5.25" customHeight="1">
      <c r="B148" s="304"/>
      <c r="C148" s="301"/>
      <c r="D148" s="301"/>
      <c r="E148" s="301"/>
      <c r="F148" s="301"/>
      <c r="G148" s="302"/>
      <c r="H148" s="301"/>
      <c r="I148" s="301"/>
      <c r="J148" s="301"/>
      <c r="K148" s="325"/>
    </row>
    <row r="149" ht="15" customHeight="1">
      <c r="B149" s="304"/>
      <c r="C149" s="329" t="s">
        <v>723</v>
      </c>
      <c r="D149" s="282"/>
      <c r="E149" s="282"/>
      <c r="F149" s="330" t="s">
        <v>720</v>
      </c>
      <c r="G149" s="282"/>
      <c r="H149" s="329" t="s">
        <v>759</v>
      </c>
      <c r="I149" s="329" t="s">
        <v>722</v>
      </c>
      <c r="J149" s="329">
        <v>120</v>
      </c>
      <c r="K149" s="325"/>
    </row>
    <row r="150" ht="15" customHeight="1">
      <c r="B150" s="304"/>
      <c r="C150" s="329" t="s">
        <v>768</v>
      </c>
      <c r="D150" s="282"/>
      <c r="E150" s="282"/>
      <c r="F150" s="330" t="s">
        <v>720</v>
      </c>
      <c r="G150" s="282"/>
      <c r="H150" s="329" t="s">
        <v>779</v>
      </c>
      <c r="I150" s="329" t="s">
        <v>722</v>
      </c>
      <c r="J150" s="329" t="s">
        <v>770</v>
      </c>
      <c r="K150" s="325"/>
    </row>
    <row r="151" ht="15" customHeight="1">
      <c r="B151" s="304"/>
      <c r="C151" s="329" t="s">
        <v>669</v>
      </c>
      <c r="D151" s="282"/>
      <c r="E151" s="282"/>
      <c r="F151" s="330" t="s">
        <v>720</v>
      </c>
      <c r="G151" s="282"/>
      <c r="H151" s="329" t="s">
        <v>780</v>
      </c>
      <c r="I151" s="329" t="s">
        <v>722</v>
      </c>
      <c r="J151" s="329" t="s">
        <v>770</v>
      </c>
      <c r="K151" s="325"/>
    </row>
    <row r="152" ht="15" customHeight="1">
      <c r="B152" s="304"/>
      <c r="C152" s="329" t="s">
        <v>725</v>
      </c>
      <c r="D152" s="282"/>
      <c r="E152" s="282"/>
      <c r="F152" s="330" t="s">
        <v>726</v>
      </c>
      <c r="G152" s="282"/>
      <c r="H152" s="329" t="s">
        <v>759</v>
      </c>
      <c r="I152" s="329" t="s">
        <v>722</v>
      </c>
      <c r="J152" s="329">
        <v>50</v>
      </c>
      <c r="K152" s="325"/>
    </row>
    <row r="153" ht="15" customHeight="1">
      <c r="B153" s="304"/>
      <c r="C153" s="329" t="s">
        <v>728</v>
      </c>
      <c r="D153" s="282"/>
      <c r="E153" s="282"/>
      <c r="F153" s="330" t="s">
        <v>720</v>
      </c>
      <c r="G153" s="282"/>
      <c r="H153" s="329" t="s">
        <v>759</v>
      </c>
      <c r="I153" s="329" t="s">
        <v>730</v>
      </c>
      <c r="J153" s="329"/>
      <c r="K153" s="325"/>
    </row>
    <row r="154" ht="15" customHeight="1">
      <c r="B154" s="304"/>
      <c r="C154" s="329" t="s">
        <v>739</v>
      </c>
      <c r="D154" s="282"/>
      <c r="E154" s="282"/>
      <c r="F154" s="330" t="s">
        <v>726</v>
      </c>
      <c r="G154" s="282"/>
      <c r="H154" s="329" t="s">
        <v>759</v>
      </c>
      <c r="I154" s="329" t="s">
        <v>722</v>
      </c>
      <c r="J154" s="329">
        <v>50</v>
      </c>
      <c r="K154" s="325"/>
    </row>
    <row r="155" ht="15" customHeight="1">
      <c r="B155" s="304"/>
      <c r="C155" s="329" t="s">
        <v>747</v>
      </c>
      <c r="D155" s="282"/>
      <c r="E155" s="282"/>
      <c r="F155" s="330" t="s">
        <v>726</v>
      </c>
      <c r="G155" s="282"/>
      <c r="H155" s="329" t="s">
        <v>759</v>
      </c>
      <c r="I155" s="329" t="s">
        <v>722</v>
      </c>
      <c r="J155" s="329">
        <v>50</v>
      </c>
      <c r="K155" s="325"/>
    </row>
    <row r="156" ht="15" customHeight="1">
      <c r="B156" s="304"/>
      <c r="C156" s="329" t="s">
        <v>745</v>
      </c>
      <c r="D156" s="282"/>
      <c r="E156" s="282"/>
      <c r="F156" s="330" t="s">
        <v>726</v>
      </c>
      <c r="G156" s="282"/>
      <c r="H156" s="329" t="s">
        <v>759</v>
      </c>
      <c r="I156" s="329" t="s">
        <v>722</v>
      </c>
      <c r="J156" s="329">
        <v>50</v>
      </c>
      <c r="K156" s="325"/>
    </row>
    <row r="157" ht="15" customHeight="1">
      <c r="B157" s="304"/>
      <c r="C157" s="329" t="s">
        <v>93</v>
      </c>
      <c r="D157" s="282"/>
      <c r="E157" s="282"/>
      <c r="F157" s="330" t="s">
        <v>720</v>
      </c>
      <c r="G157" s="282"/>
      <c r="H157" s="329" t="s">
        <v>781</v>
      </c>
      <c r="I157" s="329" t="s">
        <v>722</v>
      </c>
      <c r="J157" s="329" t="s">
        <v>782</v>
      </c>
      <c r="K157" s="325"/>
    </row>
    <row r="158" ht="15" customHeight="1">
      <c r="B158" s="304"/>
      <c r="C158" s="329" t="s">
        <v>783</v>
      </c>
      <c r="D158" s="282"/>
      <c r="E158" s="282"/>
      <c r="F158" s="330" t="s">
        <v>720</v>
      </c>
      <c r="G158" s="282"/>
      <c r="H158" s="329" t="s">
        <v>784</v>
      </c>
      <c r="I158" s="329" t="s">
        <v>754</v>
      </c>
      <c r="J158" s="329"/>
      <c r="K158" s="325"/>
    </row>
    <row r="159" ht="15" customHeight="1">
      <c r="B159" s="331"/>
      <c r="C159" s="313"/>
      <c r="D159" s="313"/>
      <c r="E159" s="313"/>
      <c r="F159" s="313"/>
      <c r="G159" s="313"/>
      <c r="H159" s="313"/>
      <c r="I159" s="313"/>
      <c r="J159" s="313"/>
      <c r="K159" s="332"/>
    </row>
    <row r="160" ht="18.75" customHeight="1">
      <c r="B160" s="278"/>
      <c r="C160" s="282"/>
      <c r="D160" s="282"/>
      <c r="E160" s="282"/>
      <c r="F160" s="303"/>
      <c r="G160" s="282"/>
      <c r="H160" s="282"/>
      <c r="I160" s="282"/>
      <c r="J160" s="282"/>
      <c r="K160" s="278"/>
    </row>
    <row r="161" ht="18.75" customHeight="1">
      <c r="B161" s="289"/>
      <c r="C161" s="289"/>
      <c r="D161" s="289"/>
      <c r="E161" s="289"/>
      <c r="F161" s="289"/>
      <c r="G161" s="289"/>
      <c r="H161" s="289"/>
      <c r="I161" s="289"/>
      <c r="J161" s="289"/>
      <c r="K161" s="289"/>
    </row>
    <row r="162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ht="45" customHeight="1">
      <c r="B163" s="271"/>
      <c r="C163" s="272" t="s">
        <v>785</v>
      </c>
      <c r="D163" s="272"/>
      <c r="E163" s="272"/>
      <c r="F163" s="272"/>
      <c r="G163" s="272"/>
      <c r="H163" s="272"/>
      <c r="I163" s="272"/>
      <c r="J163" s="272"/>
      <c r="K163" s="273"/>
    </row>
    <row r="164" ht="17.25" customHeight="1">
      <c r="B164" s="271"/>
      <c r="C164" s="296" t="s">
        <v>714</v>
      </c>
      <c r="D164" s="296"/>
      <c r="E164" s="296"/>
      <c r="F164" s="296" t="s">
        <v>715</v>
      </c>
      <c r="G164" s="333"/>
      <c r="H164" s="334" t="s">
        <v>112</v>
      </c>
      <c r="I164" s="334" t="s">
        <v>55</v>
      </c>
      <c r="J164" s="296" t="s">
        <v>716</v>
      </c>
      <c r="K164" s="273"/>
    </row>
    <row r="165" ht="17.25" customHeight="1">
      <c r="B165" s="274"/>
      <c r="C165" s="298" t="s">
        <v>717</v>
      </c>
      <c r="D165" s="298"/>
      <c r="E165" s="298"/>
      <c r="F165" s="299" t="s">
        <v>718</v>
      </c>
      <c r="G165" s="335"/>
      <c r="H165" s="336"/>
      <c r="I165" s="336"/>
      <c r="J165" s="298" t="s">
        <v>719</v>
      </c>
      <c r="K165" s="276"/>
    </row>
    <row r="166" ht="5.25" customHeight="1">
      <c r="B166" s="304"/>
      <c r="C166" s="301"/>
      <c r="D166" s="301"/>
      <c r="E166" s="301"/>
      <c r="F166" s="301"/>
      <c r="G166" s="302"/>
      <c r="H166" s="301"/>
      <c r="I166" s="301"/>
      <c r="J166" s="301"/>
      <c r="K166" s="325"/>
    </row>
    <row r="167" ht="15" customHeight="1">
      <c r="B167" s="304"/>
      <c r="C167" s="282" t="s">
        <v>723</v>
      </c>
      <c r="D167" s="282"/>
      <c r="E167" s="282"/>
      <c r="F167" s="303" t="s">
        <v>720</v>
      </c>
      <c r="G167" s="282"/>
      <c r="H167" s="282" t="s">
        <v>759</v>
      </c>
      <c r="I167" s="282" t="s">
        <v>722</v>
      </c>
      <c r="J167" s="282">
        <v>120</v>
      </c>
      <c r="K167" s="325"/>
    </row>
    <row r="168" ht="15" customHeight="1">
      <c r="B168" s="304"/>
      <c r="C168" s="282" t="s">
        <v>768</v>
      </c>
      <c r="D168" s="282"/>
      <c r="E168" s="282"/>
      <c r="F168" s="303" t="s">
        <v>720</v>
      </c>
      <c r="G168" s="282"/>
      <c r="H168" s="282" t="s">
        <v>769</v>
      </c>
      <c r="I168" s="282" t="s">
        <v>722</v>
      </c>
      <c r="J168" s="282" t="s">
        <v>770</v>
      </c>
      <c r="K168" s="325"/>
    </row>
    <row r="169" ht="15" customHeight="1">
      <c r="B169" s="304"/>
      <c r="C169" s="282" t="s">
        <v>669</v>
      </c>
      <c r="D169" s="282"/>
      <c r="E169" s="282"/>
      <c r="F169" s="303" t="s">
        <v>720</v>
      </c>
      <c r="G169" s="282"/>
      <c r="H169" s="282" t="s">
        <v>786</v>
      </c>
      <c r="I169" s="282" t="s">
        <v>722</v>
      </c>
      <c r="J169" s="282" t="s">
        <v>770</v>
      </c>
      <c r="K169" s="325"/>
    </row>
    <row r="170" ht="15" customHeight="1">
      <c r="B170" s="304"/>
      <c r="C170" s="282" t="s">
        <v>725</v>
      </c>
      <c r="D170" s="282"/>
      <c r="E170" s="282"/>
      <c r="F170" s="303" t="s">
        <v>726</v>
      </c>
      <c r="G170" s="282"/>
      <c r="H170" s="282" t="s">
        <v>786</v>
      </c>
      <c r="I170" s="282" t="s">
        <v>722</v>
      </c>
      <c r="J170" s="282">
        <v>50</v>
      </c>
      <c r="K170" s="325"/>
    </row>
    <row r="171" ht="15" customHeight="1">
      <c r="B171" s="304"/>
      <c r="C171" s="282" t="s">
        <v>728</v>
      </c>
      <c r="D171" s="282"/>
      <c r="E171" s="282"/>
      <c r="F171" s="303" t="s">
        <v>720</v>
      </c>
      <c r="G171" s="282"/>
      <c r="H171" s="282" t="s">
        <v>786</v>
      </c>
      <c r="I171" s="282" t="s">
        <v>730</v>
      </c>
      <c r="J171" s="282"/>
      <c r="K171" s="325"/>
    </row>
    <row r="172" ht="15" customHeight="1">
      <c r="B172" s="304"/>
      <c r="C172" s="282" t="s">
        <v>739</v>
      </c>
      <c r="D172" s="282"/>
      <c r="E172" s="282"/>
      <c r="F172" s="303" t="s">
        <v>726</v>
      </c>
      <c r="G172" s="282"/>
      <c r="H172" s="282" t="s">
        <v>786</v>
      </c>
      <c r="I172" s="282" t="s">
        <v>722</v>
      </c>
      <c r="J172" s="282">
        <v>50</v>
      </c>
      <c r="K172" s="325"/>
    </row>
    <row r="173" ht="15" customHeight="1">
      <c r="B173" s="304"/>
      <c r="C173" s="282" t="s">
        <v>747</v>
      </c>
      <c r="D173" s="282"/>
      <c r="E173" s="282"/>
      <c r="F173" s="303" t="s">
        <v>726</v>
      </c>
      <c r="G173" s="282"/>
      <c r="H173" s="282" t="s">
        <v>786</v>
      </c>
      <c r="I173" s="282" t="s">
        <v>722</v>
      </c>
      <c r="J173" s="282">
        <v>50</v>
      </c>
      <c r="K173" s="325"/>
    </row>
    <row r="174" ht="15" customHeight="1">
      <c r="B174" s="304"/>
      <c r="C174" s="282" t="s">
        <v>745</v>
      </c>
      <c r="D174" s="282"/>
      <c r="E174" s="282"/>
      <c r="F174" s="303" t="s">
        <v>726</v>
      </c>
      <c r="G174" s="282"/>
      <c r="H174" s="282" t="s">
        <v>786</v>
      </c>
      <c r="I174" s="282" t="s">
        <v>722</v>
      </c>
      <c r="J174" s="282">
        <v>50</v>
      </c>
      <c r="K174" s="325"/>
    </row>
    <row r="175" ht="15" customHeight="1">
      <c r="B175" s="304"/>
      <c r="C175" s="282" t="s">
        <v>111</v>
      </c>
      <c r="D175" s="282"/>
      <c r="E175" s="282"/>
      <c r="F175" s="303" t="s">
        <v>720</v>
      </c>
      <c r="G175" s="282"/>
      <c r="H175" s="282" t="s">
        <v>787</v>
      </c>
      <c r="I175" s="282" t="s">
        <v>788</v>
      </c>
      <c r="J175" s="282"/>
      <c r="K175" s="325"/>
    </row>
    <row r="176" ht="15" customHeight="1">
      <c r="B176" s="304"/>
      <c r="C176" s="282" t="s">
        <v>55</v>
      </c>
      <c r="D176" s="282"/>
      <c r="E176" s="282"/>
      <c r="F176" s="303" t="s">
        <v>720</v>
      </c>
      <c r="G176" s="282"/>
      <c r="H176" s="282" t="s">
        <v>789</v>
      </c>
      <c r="I176" s="282" t="s">
        <v>790</v>
      </c>
      <c r="J176" s="282">
        <v>1</v>
      </c>
      <c r="K176" s="325"/>
    </row>
    <row r="177" ht="15" customHeight="1">
      <c r="B177" s="304"/>
      <c r="C177" s="282" t="s">
        <v>51</v>
      </c>
      <c r="D177" s="282"/>
      <c r="E177" s="282"/>
      <c r="F177" s="303" t="s">
        <v>720</v>
      </c>
      <c r="G177" s="282"/>
      <c r="H177" s="282" t="s">
        <v>791</v>
      </c>
      <c r="I177" s="282" t="s">
        <v>722</v>
      </c>
      <c r="J177" s="282">
        <v>20</v>
      </c>
      <c r="K177" s="325"/>
    </row>
    <row r="178" ht="15" customHeight="1">
      <c r="B178" s="304"/>
      <c r="C178" s="282" t="s">
        <v>112</v>
      </c>
      <c r="D178" s="282"/>
      <c r="E178" s="282"/>
      <c r="F178" s="303" t="s">
        <v>720</v>
      </c>
      <c r="G178" s="282"/>
      <c r="H178" s="282" t="s">
        <v>792</v>
      </c>
      <c r="I178" s="282" t="s">
        <v>722</v>
      </c>
      <c r="J178" s="282">
        <v>255</v>
      </c>
      <c r="K178" s="325"/>
    </row>
    <row r="179" ht="15" customHeight="1">
      <c r="B179" s="304"/>
      <c r="C179" s="282" t="s">
        <v>113</v>
      </c>
      <c r="D179" s="282"/>
      <c r="E179" s="282"/>
      <c r="F179" s="303" t="s">
        <v>720</v>
      </c>
      <c r="G179" s="282"/>
      <c r="H179" s="282" t="s">
        <v>685</v>
      </c>
      <c r="I179" s="282" t="s">
        <v>722</v>
      </c>
      <c r="J179" s="282">
        <v>10</v>
      </c>
      <c r="K179" s="325"/>
    </row>
    <row r="180" ht="15" customHeight="1">
      <c r="B180" s="304"/>
      <c r="C180" s="282" t="s">
        <v>114</v>
      </c>
      <c r="D180" s="282"/>
      <c r="E180" s="282"/>
      <c r="F180" s="303" t="s">
        <v>720</v>
      </c>
      <c r="G180" s="282"/>
      <c r="H180" s="282" t="s">
        <v>793</v>
      </c>
      <c r="I180" s="282" t="s">
        <v>754</v>
      </c>
      <c r="J180" s="282"/>
      <c r="K180" s="325"/>
    </row>
    <row r="181" ht="15" customHeight="1">
      <c r="B181" s="304"/>
      <c r="C181" s="282" t="s">
        <v>794</v>
      </c>
      <c r="D181" s="282"/>
      <c r="E181" s="282"/>
      <c r="F181" s="303" t="s">
        <v>720</v>
      </c>
      <c r="G181" s="282"/>
      <c r="H181" s="282" t="s">
        <v>795</v>
      </c>
      <c r="I181" s="282" t="s">
        <v>754</v>
      </c>
      <c r="J181" s="282"/>
      <c r="K181" s="325"/>
    </row>
    <row r="182" ht="15" customHeight="1">
      <c r="B182" s="304"/>
      <c r="C182" s="282" t="s">
        <v>783</v>
      </c>
      <c r="D182" s="282"/>
      <c r="E182" s="282"/>
      <c r="F182" s="303" t="s">
        <v>720</v>
      </c>
      <c r="G182" s="282"/>
      <c r="H182" s="282" t="s">
        <v>796</v>
      </c>
      <c r="I182" s="282" t="s">
        <v>754</v>
      </c>
      <c r="J182" s="282"/>
      <c r="K182" s="325"/>
    </row>
    <row r="183" ht="15" customHeight="1">
      <c r="B183" s="304"/>
      <c r="C183" s="282" t="s">
        <v>116</v>
      </c>
      <c r="D183" s="282"/>
      <c r="E183" s="282"/>
      <c r="F183" s="303" t="s">
        <v>726</v>
      </c>
      <c r="G183" s="282"/>
      <c r="H183" s="282" t="s">
        <v>797</v>
      </c>
      <c r="I183" s="282" t="s">
        <v>722</v>
      </c>
      <c r="J183" s="282">
        <v>50</v>
      </c>
      <c r="K183" s="325"/>
    </row>
    <row r="184" ht="15" customHeight="1">
      <c r="B184" s="304"/>
      <c r="C184" s="282" t="s">
        <v>798</v>
      </c>
      <c r="D184" s="282"/>
      <c r="E184" s="282"/>
      <c r="F184" s="303" t="s">
        <v>726</v>
      </c>
      <c r="G184" s="282"/>
      <c r="H184" s="282" t="s">
        <v>799</v>
      </c>
      <c r="I184" s="282" t="s">
        <v>800</v>
      </c>
      <c r="J184" s="282"/>
      <c r="K184" s="325"/>
    </row>
    <row r="185" ht="15" customHeight="1">
      <c r="B185" s="304"/>
      <c r="C185" s="282" t="s">
        <v>801</v>
      </c>
      <c r="D185" s="282"/>
      <c r="E185" s="282"/>
      <c r="F185" s="303" t="s">
        <v>726</v>
      </c>
      <c r="G185" s="282"/>
      <c r="H185" s="282" t="s">
        <v>802</v>
      </c>
      <c r="I185" s="282" t="s">
        <v>800</v>
      </c>
      <c r="J185" s="282"/>
      <c r="K185" s="325"/>
    </row>
    <row r="186" ht="15" customHeight="1">
      <c r="B186" s="304"/>
      <c r="C186" s="282" t="s">
        <v>803</v>
      </c>
      <c r="D186" s="282"/>
      <c r="E186" s="282"/>
      <c r="F186" s="303" t="s">
        <v>726</v>
      </c>
      <c r="G186" s="282"/>
      <c r="H186" s="282" t="s">
        <v>804</v>
      </c>
      <c r="I186" s="282" t="s">
        <v>800</v>
      </c>
      <c r="J186" s="282"/>
      <c r="K186" s="325"/>
    </row>
    <row r="187" ht="15" customHeight="1">
      <c r="B187" s="304"/>
      <c r="C187" s="337" t="s">
        <v>805</v>
      </c>
      <c r="D187" s="282"/>
      <c r="E187" s="282"/>
      <c r="F187" s="303" t="s">
        <v>726</v>
      </c>
      <c r="G187" s="282"/>
      <c r="H187" s="282" t="s">
        <v>806</v>
      </c>
      <c r="I187" s="282" t="s">
        <v>807</v>
      </c>
      <c r="J187" s="338" t="s">
        <v>808</v>
      </c>
      <c r="K187" s="325"/>
    </row>
    <row r="188" ht="15" customHeight="1">
      <c r="B188" s="304"/>
      <c r="C188" s="288" t="s">
        <v>40</v>
      </c>
      <c r="D188" s="282"/>
      <c r="E188" s="282"/>
      <c r="F188" s="303" t="s">
        <v>720</v>
      </c>
      <c r="G188" s="282"/>
      <c r="H188" s="278" t="s">
        <v>809</v>
      </c>
      <c r="I188" s="282" t="s">
        <v>810</v>
      </c>
      <c r="J188" s="282"/>
      <c r="K188" s="325"/>
    </row>
    <row r="189" ht="15" customHeight="1">
      <c r="B189" s="304"/>
      <c r="C189" s="288" t="s">
        <v>811</v>
      </c>
      <c r="D189" s="282"/>
      <c r="E189" s="282"/>
      <c r="F189" s="303" t="s">
        <v>720</v>
      </c>
      <c r="G189" s="282"/>
      <c r="H189" s="282" t="s">
        <v>812</v>
      </c>
      <c r="I189" s="282" t="s">
        <v>754</v>
      </c>
      <c r="J189" s="282"/>
      <c r="K189" s="325"/>
    </row>
    <row r="190" ht="15" customHeight="1">
      <c r="B190" s="304"/>
      <c r="C190" s="288" t="s">
        <v>813</v>
      </c>
      <c r="D190" s="282"/>
      <c r="E190" s="282"/>
      <c r="F190" s="303" t="s">
        <v>720</v>
      </c>
      <c r="G190" s="282"/>
      <c r="H190" s="282" t="s">
        <v>814</v>
      </c>
      <c r="I190" s="282" t="s">
        <v>754</v>
      </c>
      <c r="J190" s="282"/>
      <c r="K190" s="325"/>
    </row>
    <row r="191" ht="15" customHeight="1">
      <c r="B191" s="304"/>
      <c r="C191" s="288" t="s">
        <v>815</v>
      </c>
      <c r="D191" s="282"/>
      <c r="E191" s="282"/>
      <c r="F191" s="303" t="s">
        <v>726</v>
      </c>
      <c r="G191" s="282"/>
      <c r="H191" s="282" t="s">
        <v>816</v>
      </c>
      <c r="I191" s="282" t="s">
        <v>754</v>
      </c>
      <c r="J191" s="282"/>
      <c r="K191" s="325"/>
    </row>
    <row r="192" ht="15" customHeight="1">
      <c r="B192" s="331"/>
      <c r="C192" s="339"/>
      <c r="D192" s="313"/>
      <c r="E192" s="313"/>
      <c r="F192" s="313"/>
      <c r="G192" s="313"/>
      <c r="H192" s="313"/>
      <c r="I192" s="313"/>
      <c r="J192" s="313"/>
      <c r="K192" s="332"/>
    </row>
    <row r="193" ht="18.75" customHeight="1">
      <c r="B193" s="278"/>
      <c r="C193" s="282"/>
      <c r="D193" s="282"/>
      <c r="E193" s="282"/>
      <c r="F193" s="303"/>
      <c r="G193" s="282"/>
      <c r="H193" s="282"/>
      <c r="I193" s="282"/>
      <c r="J193" s="282"/>
      <c r="K193" s="278"/>
    </row>
    <row r="194" ht="18.75" customHeight="1">
      <c r="B194" s="278"/>
      <c r="C194" s="282"/>
      <c r="D194" s="282"/>
      <c r="E194" s="282"/>
      <c r="F194" s="303"/>
      <c r="G194" s="282"/>
      <c r="H194" s="282"/>
      <c r="I194" s="282"/>
      <c r="J194" s="282"/>
      <c r="K194" s="278"/>
    </row>
    <row r="195" ht="18.75" customHeight="1">
      <c r="B195" s="289"/>
      <c r="C195" s="289"/>
      <c r="D195" s="289"/>
      <c r="E195" s="289"/>
      <c r="F195" s="289"/>
      <c r="G195" s="289"/>
      <c r="H195" s="289"/>
      <c r="I195" s="289"/>
      <c r="J195" s="289"/>
      <c r="K195" s="289"/>
    </row>
    <row r="196" ht="13.5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ht="21">
      <c r="B197" s="271"/>
      <c r="C197" s="272" t="s">
        <v>817</v>
      </c>
      <c r="D197" s="272"/>
      <c r="E197" s="272"/>
      <c r="F197" s="272"/>
      <c r="G197" s="272"/>
      <c r="H197" s="272"/>
      <c r="I197" s="272"/>
      <c r="J197" s="272"/>
      <c r="K197" s="273"/>
    </row>
    <row r="198" ht="25.5" customHeight="1">
      <c r="B198" s="271"/>
      <c r="C198" s="340" t="s">
        <v>818</v>
      </c>
      <c r="D198" s="340"/>
      <c r="E198" s="340"/>
      <c r="F198" s="340" t="s">
        <v>819</v>
      </c>
      <c r="G198" s="341"/>
      <c r="H198" s="340" t="s">
        <v>820</v>
      </c>
      <c r="I198" s="340"/>
      <c r="J198" s="340"/>
      <c r="K198" s="273"/>
    </row>
    <row r="199" ht="5.25" customHeight="1">
      <c r="B199" s="304"/>
      <c r="C199" s="301"/>
      <c r="D199" s="301"/>
      <c r="E199" s="301"/>
      <c r="F199" s="301"/>
      <c r="G199" s="282"/>
      <c r="H199" s="301"/>
      <c r="I199" s="301"/>
      <c r="J199" s="301"/>
      <c r="K199" s="325"/>
    </row>
    <row r="200" ht="15" customHeight="1">
      <c r="B200" s="304"/>
      <c r="C200" s="282" t="s">
        <v>810</v>
      </c>
      <c r="D200" s="282"/>
      <c r="E200" s="282"/>
      <c r="F200" s="303" t="s">
        <v>41</v>
      </c>
      <c r="G200" s="282"/>
      <c r="H200" s="282" t="s">
        <v>821</v>
      </c>
      <c r="I200" s="282"/>
      <c r="J200" s="282"/>
      <c r="K200" s="325"/>
    </row>
    <row r="201" ht="15" customHeight="1">
      <c r="B201" s="304"/>
      <c r="C201" s="310"/>
      <c r="D201" s="282"/>
      <c r="E201" s="282"/>
      <c r="F201" s="303" t="s">
        <v>42</v>
      </c>
      <c r="G201" s="282"/>
      <c r="H201" s="282" t="s">
        <v>822</v>
      </c>
      <c r="I201" s="282"/>
      <c r="J201" s="282"/>
      <c r="K201" s="325"/>
    </row>
    <row r="202" ht="15" customHeight="1">
      <c r="B202" s="304"/>
      <c r="C202" s="310"/>
      <c r="D202" s="282"/>
      <c r="E202" s="282"/>
      <c r="F202" s="303" t="s">
        <v>45</v>
      </c>
      <c r="G202" s="282"/>
      <c r="H202" s="282" t="s">
        <v>823</v>
      </c>
      <c r="I202" s="282"/>
      <c r="J202" s="282"/>
      <c r="K202" s="325"/>
    </row>
    <row r="203" ht="15" customHeight="1">
      <c r="B203" s="304"/>
      <c r="C203" s="282"/>
      <c r="D203" s="282"/>
      <c r="E203" s="282"/>
      <c r="F203" s="303" t="s">
        <v>43</v>
      </c>
      <c r="G203" s="282"/>
      <c r="H203" s="282" t="s">
        <v>824</v>
      </c>
      <c r="I203" s="282"/>
      <c r="J203" s="282"/>
      <c r="K203" s="325"/>
    </row>
    <row r="204" ht="15" customHeight="1">
      <c r="B204" s="304"/>
      <c r="C204" s="282"/>
      <c r="D204" s="282"/>
      <c r="E204" s="282"/>
      <c r="F204" s="303" t="s">
        <v>44</v>
      </c>
      <c r="G204" s="282"/>
      <c r="H204" s="282" t="s">
        <v>825</v>
      </c>
      <c r="I204" s="282"/>
      <c r="J204" s="282"/>
      <c r="K204" s="325"/>
    </row>
    <row r="205" ht="15" customHeight="1">
      <c r="B205" s="304"/>
      <c r="C205" s="282"/>
      <c r="D205" s="282"/>
      <c r="E205" s="282"/>
      <c r="F205" s="303"/>
      <c r="G205" s="282"/>
      <c r="H205" s="282"/>
      <c r="I205" s="282"/>
      <c r="J205" s="282"/>
      <c r="K205" s="325"/>
    </row>
    <row r="206" ht="15" customHeight="1">
      <c r="B206" s="304"/>
      <c r="C206" s="282" t="s">
        <v>766</v>
      </c>
      <c r="D206" s="282"/>
      <c r="E206" s="282"/>
      <c r="F206" s="303" t="s">
        <v>77</v>
      </c>
      <c r="G206" s="282"/>
      <c r="H206" s="282" t="s">
        <v>826</v>
      </c>
      <c r="I206" s="282"/>
      <c r="J206" s="282"/>
      <c r="K206" s="325"/>
    </row>
    <row r="207" ht="15" customHeight="1">
      <c r="B207" s="304"/>
      <c r="C207" s="310"/>
      <c r="D207" s="282"/>
      <c r="E207" s="282"/>
      <c r="F207" s="303" t="s">
        <v>665</v>
      </c>
      <c r="G207" s="282"/>
      <c r="H207" s="282" t="s">
        <v>666</v>
      </c>
      <c r="I207" s="282"/>
      <c r="J207" s="282"/>
      <c r="K207" s="325"/>
    </row>
    <row r="208" ht="15" customHeight="1">
      <c r="B208" s="304"/>
      <c r="C208" s="282"/>
      <c r="D208" s="282"/>
      <c r="E208" s="282"/>
      <c r="F208" s="303" t="s">
        <v>663</v>
      </c>
      <c r="G208" s="282"/>
      <c r="H208" s="282" t="s">
        <v>827</v>
      </c>
      <c r="I208" s="282"/>
      <c r="J208" s="282"/>
      <c r="K208" s="325"/>
    </row>
    <row r="209" ht="15" customHeight="1">
      <c r="B209" s="342"/>
      <c r="C209" s="310"/>
      <c r="D209" s="310"/>
      <c r="E209" s="310"/>
      <c r="F209" s="303" t="s">
        <v>81</v>
      </c>
      <c r="G209" s="288"/>
      <c r="H209" s="329" t="s">
        <v>82</v>
      </c>
      <c r="I209" s="329"/>
      <c r="J209" s="329"/>
      <c r="K209" s="343"/>
    </row>
    <row r="210" ht="15" customHeight="1">
      <c r="B210" s="342"/>
      <c r="C210" s="310"/>
      <c r="D210" s="310"/>
      <c r="E210" s="310"/>
      <c r="F210" s="303" t="s">
        <v>667</v>
      </c>
      <c r="G210" s="288"/>
      <c r="H210" s="329" t="s">
        <v>828</v>
      </c>
      <c r="I210" s="329"/>
      <c r="J210" s="329"/>
      <c r="K210" s="343"/>
    </row>
    <row r="211" ht="15" customHeight="1">
      <c r="B211" s="342"/>
      <c r="C211" s="310"/>
      <c r="D211" s="310"/>
      <c r="E211" s="310"/>
      <c r="F211" s="344"/>
      <c r="G211" s="288"/>
      <c r="H211" s="345"/>
      <c r="I211" s="345"/>
      <c r="J211" s="345"/>
      <c r="K211" s="343"/>
    </row>
    <row r="212" ht="15" customHeight="1">
      <c r="B212" s="342"/>
      <c r="C212" s="282" t="s">
        <v>790</v>
      </c>
      <c r="D212" s="310"/>
      <c r="E212" s="310"/>
      <c r="F212" s="303">
        <v>1</v>
      </c>
      <c r="G212" s="288"/>
      <c r="H212" s="329" t="s">
        <v>829</v>
      </c>
      <c r="I212" s="329"/>
      <c r="J212" s="329"/>
      <c r="K212" s="343"/>
    </row>
    <row r="213" ht="15" customHeight="1">
      <c r="B213" s="342"/>
      <c r="C213" s="310"/>
      <c r="D213" s="310"/>
      <c r="E213" s="310"/>
      <c r="F213" s="303">
        <v>2</v>
      </c>
      <c r="G213" s="288"/>
      <c r="H213" s="329" t="s">
        <v>830</v>
      </c>
      <c r="I213" s="329"/>
      <c r="J213" s="329"/>
      <c r="K213" s="343"/>
    </row>
    <row r="214" ht="15" customHeight="1">
      <c r="B214" s="342"/>
      <c r="C214" s="310"/>
      <c r="D214" s="310"/>
      <c r="E214" s="310"/>
      <c r="F214" s="303">
        <v>3</v>
      </c>
      <c r="G214" s="288"/>
      <c r="H214" s="329" t="s">
        <v>831</v>
      </c>
      <c r="I214" s="329"/>
      <c r="J214" s="329"/>
      <c r="K214" s="343"/>
    </row>
    <row r="215" ht="15" customHeight="1">
      <c r="B215" s="342"/>
      <c r="C215" s="310"/>
      <c r="D215" s="310"/>
      <c r="E215" s="310"/>
      <c r="F215" s="303">
        <v>4</v>
      </c>
      <c r="G215" s="288"/>
      <c r="H215" s="329" t="s">
        <v>832</v>
      </c>
      <c r="I215" s="329"/>
      <c r="J215" s="329"/>
      <c r="K215" s="343"/>
    </row>
    <row r="216" ht="12.75" customHeight="1">
      <c r="B216" s="346"/>
      <c r="C216" s="347"/>
      <c r="D216" s="347"/>
      <c r="E216" s="347"/>
      <c r="F216" s="347"/>
      <c r="G216" s="347"/>
      <c r="H216" s="347"/>
      <c r="I216" s="347"/>
      <c r="J216" s="347"/>
      <c r="K216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uzivatel-pc\uživatel</dc:creator>
  <cp:lastModifiedBy>uzivatel-pc\uživatel</cp:lastModifiedBy>
  <dcterms:created xsi:type="dcterms:W3CDTF">2019-08-14T04:52:20Z</dcterms:created>
  <dcterms:modified xsi:type="dcterms:W3CDTF">2019-08-14T04:52:30Z</dcterms:modified>
</cp:coreProperties>
</file>